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sto\Desktop\MAIL\SBA\"/>
    </mc:Choice>
  </mc:AlternateContent>
  <xr:revisionPtr revIDLastSave="0" documentId="13_ncr:1_{807DBFAC-88CE-4DEE-85B2-CC4D2F3CC63F}" xr6:coauthVersionLast="47" xr6:coauthVersionMax="47" xr10:uidLastSave="{00000000-0000-0000-0000-000000000000}"/>
  <bookViews>
    <workbookView xWindow="-108" yWindow="-108" windowWidth="23256" windowHeight="12456" xr2:uid="{8F5ADA35-7BE0-4319-AC7A-855DF6A19E67}"/>
  </bookViews>
  <sheets>
    <sheet name="vy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E24" i="1"/>
  <c r="J19" i="1"/>
  <c r="N94" i="1"/>
  <c r="N95" i="1"/>
  <c r="N96" i="1"/>
  <c r="N97" i="1"/>
  <c r="N98" i="1"/>
  <c r="N99" i="1"/>
  <c r="N100" i="1"/>
  <c r="N101" i="1"/>
  <c r="N102" i="1"/>
  <c r="N103" i="1"/>
  <c r="N104" i="1"/>
  <c r="N105" i="1"/>
  <c r="L114" i="1"/>
  <c r="L113" i="1"/>
  <c r="L112" i="1"/>
  <c r="L111" i="1"/>
  <c r="B114" i="1"/>
  <c r="B113" i="1"/>
  <c r="B112" i="1"/>
  <c r="B111" i="1"/>
  <c r="P96" i="1"/>
  <c r="M96" i="1"/>
  <c r="L96" i="1"/>
  <c r="M102" i="1"/>
  <c r="M101" i="1"/>
  <c r="M100" i="1"/>
  <c r="D106" i="1"/>
  <c r="P105" i="1"/>
  <c r="M105" i="1"/>
  <c r="L105" i="1"/>
  <c r="P104" i="1"/>
  <c r="M104" i="1"/>
  <c r="L104" i="1"/>
  <c r="P103" i="1"/>
  <c r="M103" i="1"/>
  <c r="L103" i="1"/>
  <c r="P102" i="1"/>
  <c r="L102" i="1"/>
  <c r="P101" i="1"/>
  <c r="L101" i="1"/>
  <c r="P100" i="1"/>
  <c r="L100" i="1"/>
  <c r="P99" i="1"/>
  <c r="M99" i="1"/>
  <c r="L99" i="1"/>
  <c r="P98" i="1"/>
  <c r="M98" i="1"/>
  <c r="L98" i="1"/>
  <c r="P97" i="1"/>
  <c r="M97" i="1"/>
  <c r="L97" i="1"/>
  <c r="P95" i="1"/>
  <c r="M95" i="1"/>
  <c r="L95" i="1"/>
  <c r="P94" i="1"/>
  <c r="M94" i="1"/>
  <c r="L94" i="1"/>
  <c r="M89" i="1"/>
  <c r="M88" i="1"/>
  <c r="G89" i="1"/>
  <c r="C113" i="1" s="1"/>
  <c r="G113" i="1" s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55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55" i="1"/>
  <c r="M55" i="1"/>
  <c r="E29" i="1"/>
  <c r="E77" i="1" s="1"/>
  <c r="D84" i="1"/>
  <c r="C60" i="1"/>
  <c r="M60" i="1" s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36" i="1"/>
  <c r="D51" i="1"/>
  <c r="C39" i="1"/>
  <c r="M39" i="1" s="1"/>
  <c r="E28" i="1"/>
  <c r="E47" i="1" s="1"/>
  <c r="O47" i="1" s="1"/>
  <c r="E27" i="1"/>
  <c r="E39" i="1" s="1"/>
  <c r="O39" i="1" s="1"/>
  <c r="E26" i="1"/>
  <c r="E70" i="1" s="1"/>
  <c r="O70" i="1" s="1"/>
  <c r="E25" i="1"/>
  <c r="E79" i="1" s="1"/>
  <c r="O79" i="1" s="1"/>
  <c r="E94" i="1" l="1"/>
  <c r="E100" i="1"/>
  <c r="O100" i="1" s="1"/>
  <c r="Q100" i="1" s="1"/>
  <c r="E98" i="1"/>
  <c r="E103" i="1"/>
  <c r="E97" i="1"/>
  <c r="O97" i="1" s="1"/>
  <c r="Q97" i="1" s="1"/>
  <c r="E105" i="1"/>
  <c r="G105" i="1" s="1"/>
  <c r="E96" i="1"/>
  <c r="O96" i="1" s="1"/>
  <c r="Q96" i="1" s="1"/>
  <c r="E104" i="1"/>
  <c r="G104" i="1" s="1"/>
  <c r="E95" i="1"/>
  <c r="G95" i="1" s="1"/>
  <c r="Q89" i="1"/>
  <c r="M113" i="1" s="1"/>
  <c r="Q113" i="1" s="1"/>
  <c r="E99" i="1"/>
  <c r="E102" i="1"/>
  <c r="O102" i="1" s="1"/>
  <c r="Q102" i="1" s="1"/>
  <c r="E101" i="1"/>
  <c r="O101" i="1" s="1"/>
  <c r="Q101" i="1" s="1"/>
  <c r="E83" i="1"/>
  <c r="O83" i="1" s="1"/>
  <c r="Q83" i="1" s="1"/>
  <c r="E80" i="1"/>
  <c r="O80" i="1" s="1"/>
  <c r="Q80" i="1" s="1"/>
  <c r="N106" i="1"/>
  <c r="E82" i="1"/>
  <c r="O82" i="1" s="1"/>
  <c r="Q82" i="1" s="1"/>
  <c r="G77" i="1"/>
  <c r="O77" i="1"/>
  <c r="Q77" i="1" s="1"/>
  <c r="E74" i="1"/>
  <c r="O74" i="1" s="1"/>
  <c r="Q74" i="1" s="1"/>
  <c r="E81" i="1"/>
  <c r="O81" i="1" s="1"/>
  <c r="Q81" i="1" s="1"/>
  <c r="E78" i="1"/>
  <c r="O78" i="1" s="1"/>
  <c r="Q78" i="1" s="1"/>
  <c r="N84" i="1"/>
  <c r="Q70" i="1"/>
  <c r="Q79" i="1"/>
  <c r="E76" i="1"/>
  <c r="O76" i="1" s="1"/>
  <c r="Q76" i="1" s="1"/>
  <c r="E75" i="1"/>
  <c r="O75" i="1" s="1"/>
  <c r="Q75" i="1" s="1"/>
  <c r="E73" i="1"/>
  <c r="O73" i="1" s="1"/>
  <c r="Q73" i="1" s="1"/>
  <c r="E72" i="1"/>
  <c r="O72" i="1" s="1"/>
  <c r="Q72" i="1" s="1"/>
  <c r="E71" i="1"/>
  <c r="O71" i="1" s="1"/>
  <c r="Q71" i="1" s="1"/>
  <c r="E60" i="1"/>
  <c r="E68" i="1"/>
  <c r="E69" i="1"/>
  <c r="E38" i="1"/>
  <c r="O38" i="1" s="1"/>
  <c r="Q38" i="1" s="1"/>
  <c r="E37" i="1"/>
  <c r="O37" i="1" s="1"/>
  <c r="Q37" i="1" s="1"/>
  <c r="E46" i="1"/>
  <c r="O46" i="1" s="1"/>
  <c r="Q46" i="1" s="1"/>
  <c r="E65" i="1"/>
  <c r="E49" i="1"/>
  <c r="O49" i="1" s="1"/>
  <c r="Q49" i="1" s="1"/>
  <c r="E63" i="1"/>
  <c r="E48" i="1"/>
  <c r="O48" i="1" s="1"/>
  <c r="Q48" i="1" s="1"/>
  <c r="E57" i="1"/>
  <c r="E45" i="1"/>
  <c r="O45" i="1" s="1"/>
  <c r="Q45" i="1" s="1"/>
  <c r="E56" i="1"/>
  <c r="E64" i="1"/>
  <c r="E43" i="1"/>
  <c r="O43" i="1" s="1"/>
  <c r="Q43" i="1" s="1"/>
  <c r="E55" i="1"/>
  <c r="E67" i="1"/>
  <c r="G70" i="1"/>
  <c r="E42" i="1"/>
  <c r="O42" i="1" s="1"/>
  <c r="Q42" i="1" s="1"/>
  <c r="E66" i="1"/>
  <c r="E36" i="1"/>
  <c r="O36" i="1" s="1"/>
  <c r="Q36" i="1" s="1"/>
  <c r="E41" i="1"/>
  <c r="O41" i="1" s="1"/>
  <c r="Q41" i="1" s="1"/>
  <c r="E59" i="1"/>
  <c r="E62" i="1"/>
  <c r="E61" i="1"/>
  <c r="E44" i="1"/>
  <c r="O44" i="1" s="1"/>
  <c r="Q44" i="1" s="1"/>
  <c r="E50" i="1"/>
  <c r="O50" i="1" s="1"/>
  <c r="Q50" i="1" s="1"/>
  <c r="E40" i="1"/>
  <c r="O40" i="1" s="1"/>
  <c r="Q40" i="1" s="1"/>
  <c r="E58" i="1"/>
  <c r="G47" i="1"/>
  <c r="G79" i="1"/>
  <c r="N51" i="1"/>
  <c r="G83" i="1"/>
  <c r="Q39" i="1"/>
  <c r="Q47" i="1"/>
  <c r="G39" i="1"/>
  <c r="G97" i="1" l="1"/>
  <c r="O105" i="1"/>
  <c r="Q105" i="1" s="1"/>
  <c r="G96" i="1"/>
  <c r="G102" i="1"/>
  <c r="G100" i="1"/>
  <c r="G80" i="1"/>
  <c r="O95" i="1"/>
  <c r="Q95" i="1" s="1"/>
  <c r="G73" i="1"/>
  <c r="O104" i="1"/>
  <c r="Q104" i="1" s="1"/>
  <c r="G75" i="1"/>
  <c r="G74" i="1"/>
  <c r="G71" i="1"/>
  <c r="G103" i="1"/>
  <c r="O103" i="1"/>
  <c r="Q103" i="1" s="1"/>
  <c r="G99" i="1"/>
  <c r="O99" i="1"/>
  <c r="Q99" i="1" s="1"/>
  <c r="G78" i="1"/>
  <c r="G82" i="1"/>
  <c r="G98" i="1"/>
  <c r="O98" i="1"/>
  <c r="Q98" i="1" s="1"/>
  <c r="G101" i="1"/>
  <c r="G94" i="1"/>
  <c r="O94" i="1"/>
  <c r="Q94" i="1" s="1"/>
  <c r="G72" i="1"/>
  <c r="G66" i="1"/>
  <c r="O66" i="1"/>
  <c r="Q66" i="1" s="1"/>
  <c r="G57" i="1"/>
  <c r="O57" i="1"/>
  <c r="Q57" i="1" s="1"/>
  <c r="G69" i="1"/>
  <c r="O69" i="1"/>
  <c r="Q69" i="1" s="1"/>
  <c r="G81" i="1"/>
  <c r="G60" i="1"/>
  <c r="O60" i="1"/>
  <c r="Q60" i="1" s="1"/>
  <c r="G62" i="1"/>
  <c r="O62" i="1"/>
  <c r="Q62" i="1" s="1"/>
  <c r="G55" i="1"/>
  <c r="O55" i="1"/>
  <c r="Q55" i="1" s="1"/>
  <c r="G68" i="1"/>
  <c r="O68" i="1"/>
  <c r="Q68" i="1" s="1"/>
  <c r="G61" i="1"/>
  <c r="O61" i="1"/>
  <c r="Q61" i="1" s="1"/>
  <c r="G63" i="1"/>
  <c r="O63" i="1"/>
  <c r="Q63" i="1" s="1"/>
  <c r="G58" i="1"/>
  <c r="O58" i="1"/>
  <c r="Q58" i="1" s="1"/>
  <c r="G59" i="1"/>
  <c r="O59" i="1"/>
  <c r="Q59" i="1" s="1"/>
  <c r="G65" i="1"/>
  <c r="O65" i="1"/>
  <c r="Q65" i="1" s="1"/>
  <c r="G64" i="1"/>
  <c r="O64" i="1"/>
  <c r="Q64" i="1" s="1"/>
  <c r="G76" i="1"/>
  <c r="G67" i="1"/>
  <c r="O67" i="1"/>
  <c r="Q67" i="1" s="1"/>
  <c r="G56" i="1"/>
  <c r="O56" i="1"/>
  <c r="Q56" i="1" s="1"/>
  <c r="G46" i="1"/>
  <c r="G49" i="1"/>
  <c r="G37" i="1"/>
  <c r="G36" i="1"/>
  <c r="G38" i="1"/>
  <c r="G48" i="1"/>
  <c r="G40" i="1"/>
  <c r="G41" i="1"/>
  <c r="G43" i="1"/>
  <c r="G50" i="1"/>
  <c r="G44" i="1"/>
  <c r="G42" i="1"/>
  <c r="Q51" i="1"/>
  <c r="M111" i="1" s="1"/>
  <c r="Q111" i="1" s="1"/>
  <c r="Q106" i="1" l="1"/>
  <c r="M114" i="1" s="1"/>
  <c r="Q114" i="1" s="1"/>
  <c r="G106" i="1"/>
  <c r="C114" i="1" s="1"/>
  <c r="G114" i="1" s="1"/>
  <c r="Q84" i="1"/>
  <c r="M112" i="1" s="1"/>
  <c r="Q112" i="1" s="1"/>
  <c r="G84" i="1"/>
  <c r="C112" i="1" s="1"/>
  <c r="G112" i="1" s="1"/>
  <c r="G51" i="1"/>
  <c r="C111" i="1" s="1"/>
  <c r="G111" i="1" s="1"/>
  <c r="C115" i="1" l="1"/>
  <c r="M115" i="1"/>
  <c r="Q115" i="1" s="1"/>
  <c r="E112" i="1" l="1"/>
  <c r="G115" i="1"/>
  <c r="O112" i="1"/>
  <c r="E114" i="1"/>
  <c r="E111" i="1"/>
  <c r="O113" i="1"/>
  <c r="O111" i="1"/>
  <c r="E115" i="1"/>
  <c r="E113" i="1"/>
  <c r="O115" i="1"/>
  <c r="O114" i="1"/>
</calcChain>
</file>

<file path=xl/sharedStrings.xml><?xml version="1.0" encoding="utf-8"?>
<sst xmlns="http://schemas.openxmlformats.org/spreadsheetml/2006/main" count="349" uniqueCount="117">
  <si>
    <t>Časový fond-prevádzka</t>
  </si>
  <si>
    <t>hod</t>
  </si>
  <si>
    <t>deň</t>
  </si>
  <si>
    <t>celkom</t>
  </si>
  <si>
    <t>Celoročne - non-stop</t>
  </si>
  <si>
    <t>Vykurovacie obdobie</t>
  </si>
  <si>
    <t>PO-PI 8 hodin - pracovná doba</t>
  </si>
  <si>
    <t>Časový fond pre svietidlá</t>
  </si>
  <si>
    <t>nočné svietenie - vonkajšie</t>
  </si>
  <si>
    <t>ELEKTRINA</t>
  </si>
  <si>
    <t>AKTUÁLNY STAV</t>
  </si>
  <si>
    <t>Svietidlá</t>
  </si>
  <si>
    <t>ks</t>
  </si>
  <si>
    <t>Žiarivka - trubica 2 x 36 W</t>
  </si>
  <si>
    <t>kWh</t>
  </si>
  <si>
    <t>Žiarivka - trubica 4x18 W</t>
  </si>
  <si>
    <t>LED trubica 120 cm - 2x18W</t>
  </si>
  <si>
    <t>LED trubica 60 cm - 4x7 W</t>
  </si>
  <si>
    <t>LED panel 60x60cm - 40 W</t>
  </si>
  <si>
    <t>LED žiarovky 7 W</t>
  </si>
  <si>
    <t>Malé úsporné žiarivky 14 W</t>
  </si>
  <si>
    <t>Halogénové budovky - 50 W</t>
  </si>
  <si>
    <t>Klasická žiarovka 100 W</t>
  </si>
  <si>
    <t>Lampa stolová 20 W</t>
  </si>
  <si>
    <t>Vonkajšie - Sodíková výbojka 500 W</t>
  </si>
  <si>
    <t>Vonkajšie - LED reflektor 150 W</t>
  </si>
  <si>
    <t>Iné</t>
  </si>
  <si>
    <t>SPOLU</t>
  </si>
  <si>
    <t>kWh*rok</t>
  </si>
  <si>
    <t>Spotreba</t>
  </si>
  <si>
    <t>koeficient súčasnosti</t>
  </si>
  <si>
    <t>časový fond</t>
  </si>
  <si>
    <t>Zariadenia</t>
  </si>
  <si>
    <t>PC</t>
  </si>
  <si>
    <t>Notebook</t>
  </si>
  <si>
    <t>LCD monitor</t>
  </si>
  <si>
    <t>Veľká multifunkčná tlačiareň s kopírkou</t>
  </si>
  <si>
    <t>Tlačiareň malá</t>
  </si>
  <si>
    <t>Scanner</t>
  </si>
  <si>
    <t>Skartovací stroj</t>
  </si>
  <si>
    <t>Viazací stroj</t>
  </si>
  <si>
    <t>Chladnička</t>
  </si>
  <si>
    <t>Mikrovlnná rúra</t>
  </si>
  <si>
    <t>Elektrický varič</t>
  </si>
  <si>
    <t>Napeňovač mlieka</t>
  </si>
  <si>
    <t>Rádio</t>
  </si>
  <si>
    <t>STOLOVY VENTILATOR 30CM</t>
  </si>
  <si>
    <t>Radiátor elektrický</t>
  </si>
  <si>
    <t>Germicídny žiarič</t>
  </si>
  <si>
    <t>Televízor LCD</t>
  </si>
  <si>
    <t>Kamerový systém</t>
  </si>
  <si>
    <t>LAMINÁTOR</t>
  </si>
  <si>
    <t>Výťah väčší</t>
  </si>
  <si>
    <t>Výťah menší</t>
  </si>
  <si>
    <t>Mraznička</t>
  </si>
  <si>
    <t>Rýchlovarná kanvica</t>
  </si>
  <si>
    <t>Kávovar</t>
  </si>
  <si>
    <t>Umývačka riadu</t>
  </si>
  <si>
    <t>Teplovzdušný elektrický ohrievač</t>
  </si>
  <si>
    <t>Počet chladiacich hodín VZT</t>
  </si>
  <si>
    <t>OPATRENIA</t>
  </si>
  <si>
    <t>osôb</t>
  </si>
  <si>
    <t>Skutočný počet osôb-zistený</t>
  </si>
  <si>
    <t>Potreba 0,5-2,5 kWh/os*deň</t>
  </si>
  <si>
    <t>kWh/os*rok</t>
  </si>
  <si>
    <t>Potreba energie na prípravu TV</t>
  </si>
  <si>
    <t>Výpočet potreby teplej vody v objekte</t>
  </si>
  <si>
    <t>Čistejšie prevádzky typu administratíva bližšie k 0,5 kWh, priemysel bližšie k 2,5 kWh/osoba*deň</t>
  </si>
  <si>
    <t>Vykurovanie-čerpadlá/ servá/ MaR/ chladenie / VZT</t>
  </si>
  <si>
    <t>Klimatizačná jednotka 7kW</t>
  </si>
  <si>
    <t>Klimatizačná jednotka 3,5kW</t>
  </si>
  <si>
    <t>Klimatizácia - vnútorná jednotka</t>
  </si>
  <si>
    <t>Prenosná klimatizačná jednotka 3,5 kW</t>
  </si>
  <si>
    <t>Meranie a regulácia (MaR) - UK</t>
  </si>
  <si>
    <t>čerpadlá UK - väčšie (ústredné kúrenie)</t>
  </si>
  <si>
    <t>čerpadlá UK - menšie (ústredné kúrenie)</t>
  </si>
  <si>
    <t>Kotle na zemný plyn závesné - elektronika</t>
  </si>
  <si>
    <t>servo - ovládanie zmiešavacích ventilov</t>
  </si>
  <si>
    <t>Popis</t>
  </si>
  <si>
    <t>príkon kW</t>
  </si>
  <si>
    <t>Spolu</t>
  </si>
  <si>
    <t>Sumárna tabuľka - aktuálny stav</t>
  </si>
  <si>
    <t>Potreba teplej vody v objekte</t>
  </si>
  <si>
    <t>%</t>
  </si>
  <si>
    <t>Podiel na spotrebe</t>
  </si>
  <si>
    <t>Sumárna tabuľka - stav po opatreniach</t>
  </si>
  <si>
    <t>opatrenia je ich potrebné zmeniť na hodnoty nových zariadení</t>
  </si>
  <si>
    <t xml:space="preserve">Oranžové polia preberajú údaje zo žltých polí v prípade </t>
  </si>
  <si>
    <t>Biele polia nie je potrebné meniť, sú v nich vzorce !</t>
  </si>
  <si>
    <t>Eur/kWh</t>
  </si>
  <si>
    <t>1 MWh = 1000 kWh</t>
  </si>
  <si>
    <t>Náklady</t>
  </si>
  <si>
    <t>Eur</t>
  </si>
  <si>
    <t>Aktuálna cena za 1 kWh elektriny</t>
  </si>
  <si>
    <t>Nová cena za 1 kWh elektriny</t>
  </si>
  <si>
    <t>Vytvoril: Ing. Rastislav Tvarog</t>
  </si>
  <si>
    <t>www.twg.sk</t>
  </si>
  <si>
    <t>info@twg.sk</t>
  </si>
  <si>
    <t>Orientačný výpočet úspor - kalkulačný nástroj</t>
  </si>
  <si>
    <t xml:space="preserve">Tabuľka je vizuálne rozdelená na ľavú časť ktorá reprezentuje aktuálny stav a na pravú časť ktorá repezentuje navrhovaný stav. </t>
  </si>
  <si>
    <t>Aktuálny stav</t>
  </si>
  <si>
    <t>Vysvetlivky k jednotlivým poliam</t>
  </si>
  <si>
    <r>
      <rPr>
        <b/>
        <sz val="11"/>
        <color theme="1"/>
        <rFont val="Calibri"/>
        <family val="2"/>
        <charset val="238"/>
        <scheme val="minor"/>
      </rPr>
      <t xml:space="preserve">Časový fond </t>
    </r>
    <r>
      <rPr>
        <sz val="11"/>
        <color theme="1"/>
        <rFont val="Calibri"/>
        <family val="2"/>
        <charset val="238"/>
        <scheme val="minor"/>
      </rPr>
      <t>- je to počet prevádzkových hodín zariadenia za rok. Môžete upraviť počet hodín, dní, podľa skutočnej prevádzky Vášho podniku</t>
    </r>
  </si>
  <si>
    <r>
      <rPr>
        <b/>
        <sz val="11"/>
        <color theme="1"/>
        <rFont val="Calibri"/>
        <family val="2"/>
        <charset val="238"/>
        <scheme val="minor"/>
      </rPr>
      <t>Príkon zariadenia v kWh</t>
    </r>
    <r>
      <rPr>
        <sz val="11"/>
        <color theme="1"/>
        <rFont val="Calibri"/>
        <family val="2"/>
        <charset val="238"/>
        <scheme val="minor"/>
      </rPr>
      <t xml:space="preserve"> - je to údaj z technického listu zariadenia ktorý je potrebné odpísať a podľa skutočnosti vložiť do výpočtu. Niekedy je príkon uvedený </t>
    </r>
  </si>
  <si>
    <r>
      <rPr>
        <b/>
        <sz val="11"/>
        <color theme="1"/>
        <rFont val="Calibri"/>
        <family val="2"/>
        <charset val="238"/>
        <scheme val="minor"/>
      </rPr>
      <t>ks</t>
    </r>
    <r>
      <rPr>
        <sz val="11"/>
        <color theme="1"/>
        <rFont val="Calibri"/>
        <family val="2"/>
        <charset val="238"/>
        <scheme val="minor"/>
      </rPr>
      <t xml:space="preserve"> - počty kusov jedného zariadenia ktoré chcete zahrnúť do výpočtu</t>
    </r>
  </si>
  <si>
    <t xml:space="preserve">priamo na štítku zariadenia, alebo priamo na svietidle. V tabuľke sú uvedené príkony bežne používaných svietidiel. Príkony uvedené pri zariadeniach sú informačné, </t>
  </si>
  <si>
    <t>z internetu. Odporúčame príkony odpísať z Vášho konkrétneho zariadenia, aby ste dostali presnejšie výsledky výpočtu.</t>
  </si>
  <si>
    <t xml:space="preserve">celú pracovnú dobu, ale reálnu spotrebu má len napríklad počas 20% času (koeficient 0,2) keď na ňom obsluha pracuje. Taktiež keď máme napríklad 50 rovnakých </t>
  </si>
  <si>
    <r>
      <rPr>
        <b/>
        <sz val="11"/>
        <color theme="1"/>
        <rFont val="Calibri"/>
        <family val="2"/>
        <charset val="238"/>
        <scheme val="minor"/>
      </rPr>
      <t>Koeficient súčasnoti</t>
    </r>
    <r>
      <rPr>
        <sz val="11"/>
        <color theme="1"/>
        <rFont val="Calibri"/>
        <family val="2"/>
        <charset val="238"/>
        <scheme val="minor"/>
      </rPr>
      <t xml:space="preserve"> - je to koeficient ktorý reprezentuje to, ako veľmi sa v priebehu sledovaného obdobia zariadenie reálne využíva. Napríklad lis je síce k dispozícii </t>
    </r>
  </si>
  <si>
    <t>svietidiel, súčasne zvyčajne nesvietia všetky, ale len určitý počet, napríklad polovica. Vtedy dáme koeficient 0,5 reprezentujúci 50% využitie. To isté pri počítačoch, atď...</t>
  </si>
  <si>
    <t>Ak vyplníte ľavú časť tabuľky a zároveň spravíte zmeny v pravej časti tabuľky, budete vidieť akým opatrením je možné ušetriť energiu v podniku.</t>
  </si>
  <si>
    <t>Ak vyplníte ľavú časť tabuľky, a zmeníte len cenu elektriny, potom budete vydieť nárast platieb ktorý je možné očakávať pri zachovaní rovnakej spotreby.</t>
  </si>
  <si>
    <t>Vo výpočte je možné meniť počty zariadení, dĺžku ich prevádzky, ich príkony ako aj súčasnosť využitia.</t>
  </si>
  <si>
    <t>Vyplňte cenu elektriny z Vašej faktúry - aktuálna a budúca</t>
  </si>
  <si>
    <t>Vyplňte hodiny a dni prevádzky podľa skutočnosti</t>
  </si>
  <si>
    <t>Žlté polia výpočtovej tabuľky vyplňte podľa skutočnosti</t>
  </si>
  <si>
    <t>Navrhovaný 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</si>
</sst>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#,##0.000"/>
    <numFmt numFmtId="167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0" fillId="5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8" fillId="0" borderId="1" xfId="0" applyFont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0" fontId="1" fillId="2" borderId="2" xfId="1" applyFill="1" applyBorder="1" applyAlignment="1" applyProtection="1">
      <alignment horizontal="center"/>
      <protection locked="0"/>
    </xf>
    <xf numFmtId="3" fontId="4" fillId="0" borderId="2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Border="1" applyProtection="1">
      <protection locked="0"/>
    </xf>
    <xf numFmtId="164" fontId="8" fillId="4" borderId="2" xfId="0" applyNumberFormat="1" applyFont="1" applyFill="1" applyBorder="1" applyProtection="1">
      <protection locked="0"/>
    </xf>
    <xf numFmtId="0" fontId="1" fillId="4" borderId="2" xfId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4" fillId="3" borderId="3" xfId="0" applyNumberFormat="1" applyFont="1" applyFill="1" applyBorder="1" applyProtection="1">
      <protection locked="0"/>
    </xf>
    <xf numFmtId="166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66" fontId="4" fillId="4" borderId="2" xfId="0" applyNumberFormat="1" applyFont="1" applyFill="1" applyBorder="1" applyAlignment="1" applyProtection="1">
      <alignment horizontal="right"/>
      <protection locked="0"/>
    </xf>
    <xf numFmtId="0" fontId="4" fillId="4" borderId="2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166" fontId="4" fillId="2" borderId="2" xfId="0" applyNumberFormat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0" fillId="0" borderId="3" xfId="0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4" borderId="4" xfId="0" applyFont="1" applyFill="1" applyBorder="1" applyProtection="1">
      <protection locked="0"/>
    </xf>
    <xf numFmtId="167" fontId="4" fillId="2" borderId="4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3" borderId="10" xfId="0" applyFont="1" applyFill="1" applyBorder="1" applyProtection="1">
      <protection locked="0"/>
    </xf>
    <xf numFmtId="167" fontId="4" fillId="4" borderId="4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2" xfId="0" applyFont="1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0" fontId="11" fillId="0" borderId="0" xfId="2" applyProtection="1">
      <protection locked="0"/>
    </xf>
    <xf numFmtId="0" fontId="4" fillId="0" borderId="2" xfId="0" applyFont="1" applyBorder="1" applyAlignment="1" applyProtection="1">
      <alignment horizontal="center"/>
    </xf>
    <xf numFmtId="3" fontId="4" fillId="0" borderId="2" xfId="0" applyNumberFormat="1" applyFont="1" applyBorder="1" applyProtection="1"/>
    <xf numFmtId="165" fontId="5" fillId="3" borderId="1" xfId="0" applyNumberFormat="1" applyFont="1" applyFill="1" applyBorder="1" applyProtection="1"/>
    <xf numFmtId="165" fontId="5" fillId="3" borderId="9" xfId="0" applyNumberFormat="1" applyFont="1" applyFill="1" applyBorder="1" applyProtection="1"/>
    <xf numFmtId="4" fontId="0" fillId="0" borderId="1" xfId="0" applyNumberFormat="1" applyBorder="1" applyAlignment="1" applyProtection="1"/>
    <xf numFmtId="4" fontId="2" fillId="3" borderId="1" xfId="0" applyNumberFormat="1" applyFont="1" applyFill="1" applyBorder="1" applyAlignment="1" applyProtection="1"/>
    <xf numFmtId="165" fontId="0" fillId="0" borderId="2" xfId="0" applyNumberFormat="1" applyBorder="1" applyProtection="1"/>
    <xf numFmtId="165" fontId="0" fillId="0" borderId="2" xfId="0" applyNumberFormat="1" applyBorder="1" applyAlignment="1" applyProtection="1">
      <alignment vertical="center"/>
    </xf>
    <xf numFmtId="165" fontId="2" fillId="3" borderId="2" xfId="0" applyNumberFormat="1" applyFont="1" applyFill="1" applyBorder="1" applyProtection="1"/>
    <xf numFmtId="1" fontId="0" fillId="0" borderId="1" xfId="0" applyNumberFormat="1" applyBorder="1" applyProtection="1"/>
    <xf numFmtId="1" fontId="0" fillId="3" borderId="1" xfId="0" applyNumberFormat="1" applyFill="1" applyBorder="1" applyProtection="1"/>
    <xf numFmtId="165" fontId="0" fillId="3" borderId="2" xfId="0" applyNumberFormat="1" applyFill="1" applyBorder="1" applyProtection="1"/>
    <xf numFmtId="1" fontId="0" fillId="0" borderId="2" xfId="0" applyNumberFormat="1" applyBorder="1" applyProtection="1"/>
    <xf numFmtId="1" fontId="0" fillId="3" borderId="2" xfId="0" applyNumberFormat="1" applyFill="1" applyBorder="1" applyProtection="1"/>
    <xf numFmtId="2" fontId="0" fillId="2" borderId="1" xfId="0" applyNumberForma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1" xfId="0" applyNumberFormat="1" applyFill="1" applyBorder="1" applyAlignment="1" applyProtection="1">
      <protection locked="0"/>
    </xf>
  </cellXfs>
  <cellStyles count="3">
    <cellStyle name="Hypertextové prepojenie" xfId="2" builtinId="8"/>
    <cellStyle name="Normálna" xfId="0" builtinId="0"/>
    <cellStyle name="Normálne 10" xfId="1" xr:uid="{8FAD6819-C4C8-4DBA-81CE-00A0A64F3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vypocet!$C$110:$D$110</c:f>
              <c:strCache>
                <c:ptCount val="1"/>
                <c:pt idx="0">
                  <c:v>Spotreba kWh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93-4DDD-ADE4-2ED96644AC1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93-4DDD-ADE4-2ED96644AC1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93-4DDD-ADE4-2ED96644AC1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793-4DDD-ADE4-2ED96644AC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vypocet!$B$111:$B$114</c:f>
              <c:strCache>
                <c:ptCount val="4"/>
                <c:pt idx="0">
                  <c:v>Svietidlá</c:v>
                </c:pt>
                <c:pt idx="1">
                  <c:v>Zariadenia</c:v>
                </c:pt>
                <c:pt idx="2">
                  <c:v>Potreba teplej vody v objekte</c:v>
                </c:pt>
                <c:pt idx="3">
                  <c:v>Vykurovanie-čerpadlá/ servá/ MaR/ chladenie / VZT</c:v>
                </c:pt>
              </c:strCache>
            </c:strRef>
          </c:cat>
          <c:val>
            <c:numRef>
              <c:f>vypocet!$C$111:$C$114</c:f>
              <c:numCache>
                <c:formatCode>#\ ##0.0</c:formatCode>
                <c:ptCount val="4"/>
                <c:pt idx="0">
                  <c:v>4949.9999999999991</c:v>
                </c:pt>
                <c:pt idx="1">
                  <c:v>1062.5</c:v>
                </c:pt>
                <c:pt idx="2">
                  <c:v>2500</c:v>
                </c:pt>
                <c:pt idx="3">
                  <c:v>2809.9007999999999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2-4E3A-8FEC-1DAEEA876BA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vypocet!$M$110:$N$110</c:f>
              <c:strCache>
                <c:ptCount val="1"/>
                <c:pt idx="0">
                  <c:v>Spotreba kWh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31-4271-9A0A-0E40AA7F814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31-4271-9A0A-0E40AA7F814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31-4271-9A0A-0E40AA7F814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31-4271-9A0A-0E40AA7F814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vypocet!$L$111:$L$114</c:f>
              <c:strCache>
                <c:ptCount val="4"/>
                <c:pt idx="0">
                  <c:v>Svietidlá</c:v>
                </c:pt>
                <c:pt idx="1">
                  <c:v>Zariadenia</c:v>
                </c:pt>
                <c:pt idx="2">
                  <c:v>Výpočet potreby teplej vody v objekte</c:v>
                </c:pt>
                <c:pt idx="3">
                  <c:v>Vykurovanie-čerpadlá/ servá/ MaR/ chladenie / VZT</c:v>
                </c:pt>
              </c:strCache>
            </c:strRef>
          </c:cat>
          <c:val>
            <c:numRef>
              <c:f>vypocet!$M$111:$M$114</c:f>
              <c:numCache>
                <c:formatCode>#\ ##0.0</c:formatCode>
                <c:ptCount val="4"/>
                <c:pt idx="0">
                  <c:v>4949.9999999999991</c:v>
                </c:pt>
                <c:pt idx="1">
                  <c:v>1062.5</c:v>
                </c:pt>
                <c:pt idx="2">
                  <c:v>2500</c:v>
                </c:pt>
                <c:pt idx="3">
                  <c:v>2809.9007999999999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31-4271-9A0A-0E40AA7F81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116</xdr:row>
      <xdr:rowOff>0</xdr:rowOff>
    </xdr:from>
    <xdr:to>
      <xdr:col>8</xdr:col>
      <xdr:colOff>0</xdr:colOff>
      <xdr:row>134</xdr:row>
      <xdr:rowOff>7620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BA85381-B383-4B8D-822C-1C862CBCF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116</xdr:row>
      <xdr:rowOff>0</xdr:rowOff>
    </xdr:from>
    <xdr:to>
      <xdr:col>17</xdr:col>
      <xdr:colOff>594360</xdr:colOff>
      <xdr:row>133</xdr:row>
      <xdr:rowOff>167640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9ACE255-13F2-4CD9-80AA-73C3BE22A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wg.sk" TargetMode="External"/><Relationship Id="rId1" Type="http://schemas.openxmlformats.org/officeDocument/2006/relationships/hyperlink" Target="http://www.twg.s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5B38-26BB-4793-B225-524E720F885F}">
  <dimension ref="B1:R138"/>
  <sheetViews>
    <sheetView tabSelected="1" workbookViewId="0">
      <selection activeCell="L28" sqref="L28"/>
    </sheetView>
  </sheetViews>
  <sheetFormatPr defaultRowHeight="14.4" x14ac:dyDescent="0.3"/>
  <cols>
    <col min="1" max="1" width="3.88671875" style="2" customWidth="1"/>
    <col min="2" max="2" width="34.109375" style="2" customWidth="1"/>
    <col min="3" max="3" width="9.77734375" style="2" customWidth="1"/>
    <col min="4" max="4" width="10.33203125" style="2" customWidth="1"/>
    <col min="5" max="5" width="8.88671875" style="2"/>
    <col min="6" max="6" width="9.88671875" style="2" customWidth="1"/>
    <col min="7" max="8" width="8.88671875" style="2"/>
    <col min="9" max="11" width="3.77734375" style="2" customWidth="1"/>
    <col min="12" max="12" width="34.21875" style="2" customWidth="1"/>
    <col min="13" max="13" width="11.21875" style="2" customWidth="1"/>
    <col min="14" max="16384" width="8.88671875" style="2"/>
  </cols>
  <sheetData>
    <row r="1" spans="2:18" ht="21" x14ac:dyDescent="0.4">
      <c r="B1" s="1" t="s">
        <v>98</v>
      </c>
    </row>
    <row r="2" spans="2:18" x14ac:dyDescent="0.3">
      <c r="B2" s="2" t="s">
        <v>99</v>
      </c>
    </row>
    <row r="3" spans="2:18" x14ac:dyDescent="0.3">
      <c r="B3" s="2" t="s">
        <v>111</v>
      </c>
    </row>
    <row r="4" spans="2:18" x14ac:dyDescent="0.3">
      <c r="B4" s="2" t="s">
        <v>110</v>
      </c>
    </row>
    <row r="5" spans="2:18" x14ac:dyDescent="0.3">
      <c r="B5" s="2" t="s">
        <v>112</v>
      </c>
    </row>
    <row r="7" spans="2:18" ht="18" x14ac:dyDescent="0.35">
      <c r="B7" s="3" t="s">
        <v>101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x14ac:dyDescent="0.3">
      <c r="B8" s="2" t="s">
        <v>102</v>
      </c>
    </row>
    <row r="9" spans="2:18" x14ac:dyDescent="0.3">
      <c r="B9" s="2" t="s">
        <v>103</v>
      </c>
    </row>
    <row r="10" spans="2:18" x14ac:dyDescent="0.3">
      <c r="B10" s="2" t="s">
        <v>105</v>
      </c>
    </row>
    <row r="11" spans="2:18" x14ac:dyDescent="0.3">
      <c r="B11" s="2" t="s">
        <v>106</v>
      </c>
    </row>
    <row r="12" spans="2:18" x14ac:dyDescent="0.3">
      <c r="B12" s="2" t="s">
        <v>104</v>
      </c>
    </row>
    <row r="13" spans="2:18" x14ac:dyDescent="0.3">
      <c r="B13" s="2" t="s">
        <v>108</v>
      </c>
    </row>
    <row r="14" spans="2:18" x14ac:dyDescent="0.3">
      <c r="B14" s="2" t="s">
        <v>107</v>
      </c>
    </row>
    <row r="15" spans="2:18" x14ac:dyDescent="0.3">
      <c r="B15" s="2" t="s">
        <v>109</v>
      </c>
    </row>
    <row r="17" spans="2:18" x14ac:dyDescent="0.3">
      <c r="B17" s="5" t="s">
        <v>115</v>
      </c>
      <c r="C17" s="6"/>
      <c r="D17" s="7"/>
      <c r="F17" s="8" t="s">
        <v>113</v>
      </c>
      <c r="G17" s="4"/>
      <c r="H17" s="4"/>
      <c r="I17" s="4"/>
      <c r="J17" s="4"/>
      <c r="K17" s="4"/>
      <c r="L17" s="4"/>
    </row>
    <row r="18" spans="2:18" x14ac:dyDescent="0.3">
      <c r="B18" s="9" t="s">
        <v>87</v>
      </c>
      <c r="C18" s="10"/>
      <c r="D18" s="11"/>
      <c r="F18" s="12" t="s">
        <v>93</v>
      </c>
      <c r="G18" s="13"/>
      <c r="H18" s="13"/>
      <c r="I18" s="13"/>
      <c r="J18" s="114">
        <v>0.4</v>
      </c>
      <c r="K18" s="115"/>
      <c r="L18" s="12" t="s">
        <v>89</v>
      </c>
    </row>
    <row r="19" spans="2:18" x14ac:dyDescent="0.3">
      <c r="B19" s="14" t="s">
        <v>86</v>
      </c>
      <c r="C19" s="15"/>
      <c r="D19" s="16"/>
      <c r="F19" s="12" t="s">
        <v>94</v>
      </c>
      <c r="G19" s="13"/>
      <c r="H19" s="13"/>
      <c r="I19" s="13"/>
      <c r="J19" s="116">
        <f>J18</f>
        <v>0.4</v>
      </c>
      <c r="K19" s="115"/>
      <c r="L19" s="12" t="s">
        <v>89</v>
      </c>
    </row>
    <row r="20" spans="2:18" x14ac:dyDescent="0.3">
      <c r="B20" s="17" t="s">
        <v>88</v>
      </c>
      <c r="C20" s="18"/>
      <c r="D20" s="19"/>
      <c r="F20" s="20" t="s">
        <v>90</v>
      </c>
    </row>
    <row r="21" spans="2:18" x14ac:dyDescent="0.3">
      <c r="J21" s="21"/>
    </row>
    <row r="22" spans="2:18" x14ac:dyDescent="0.3">
      <c r="B22" s="8" t="s">
        <v>114</v>
      </c>
      <c r="C22" s="8"/>
      <c r="D22" s="8"/>
      <c r="E22" s="8"/>
      <c r="J22" s="21"/>
    </row>
    <row r="23" spans="2:18" x14ac:dyDescent="0.3">
      <c r="B23" s="22" t="s">
        <v>0</v>
      </c>
      <c r="C23" s="23" t="s">
        <v>1</v>
      </c>
      <c r="D23" s="23" t="s">
        <v>2</v>
      </c>
      <c r="E23" s="23" t="s">
        <v>3</v>
      </c>
      <c r="J23" s="21"/>
    </row>
    <row r="24" spans="2:18" x14ac:dyDescent="0.3">
      <c r="B24" s="24" t="s">
        <v>4</v>
      </c>
      <c r="C24" s="25">
        <v>24</v>
      </c>
      <c r="D24" s="25">
        <v>365</v>
      </c>
      <c r="E24" s="100">
        <f t="shared" ref="E24:E29" si="0">C24*D24</f>
        <v>8760</v>
      </c>
      <c r="J24" s="21"/>
    </row>
    <row r="25" spans="2:18" x14ac:dyDescent="0.3">
      <c r="B25" s="24" t="s">
        <v>5</v>
      </c>
      <c r="C25" s="25">
        <v>24</v>
      </c>
      <c r="D25" s="25">
        <v>202</v>
      </c>
      <c r="E25" s="100">
        <f t="shared" si="0"/>
        <v>4848</v>
      </c>
      <c r="J25" s="21"/>
    </row>
    <row r="26" spans="2:18" x14ac:dyDescent="0.3">
      <c r="B26" s="24" t="s">
        <v>6</v>
      </c>
      <c r="C26" s="25">
        <v>8.5</v>
      </c>
      <c r="D26" s="25">
        <v>250</v>
      </c>
      <c r="E26" s="100">
        <f t="shared" si="0"/>
        <v>2125</v>
      </c>
      <c r="J26" s="21"/>
    </row>
    <row r="27" spans="2:18" x14ac:dyDescent="0.3">
      <c r="B27" s="26" t="s">
        <v>7</v>
      </c>
      <c r="C27" s="25">
        <v>5.5</v>
      </c>
      <c r="D27" s="25">
        <v>250</v>
      </c>
      <c r="E27" s="100">
        <f t="shared" si="0"/>
        <v>1375</v>
      </c>
      <c r="J27" s="21"/>
    </row>
    <row r="28" spans="2:18" x14ac:dyDescent="0.3">
      <c r="B28" s="26" t="s">
        <v>8</v>
      </c>
      <c r="C28" s="25">
        <v>6</v>
      </c>
      <c r="D28" s="25">
        <v>365</v>
      </c>
      <c r="E28" s="100">
        <f t="shared" si="0"/>
        <v>2190</v>
      </c>
      <c r="J28" s="21"/>
    </row>
    <row r="29" spans="2:18" x14ac:dyDescent="0.3">
      <c r="B29" s="26" t="s">
        <v>59</v>
      </c>
      <c r="C29" s="25">
        <v>6.5</v>
      </c>
      <c r="D29" s="25">
        <v>100</v>
      </c>
      <c r="E29" s="100">
        <f t="shared" si="0"/>
        <v>650</v>
      </c>
      <c r="J29" s="21"/>
    </row>
    <row r="30" spans="2:18" x14ac:dyDescent="0.3">
      <c r="J30" s="21"/>
    </row>
    <row r="31" spans="2:18" ht="21" x14ac:dyDescent="0.4">
      <c r="B31" s="27" t="s">
        <v>100</v>
      </c>
      <c r="C31" s="28"/>
      <c r="D31" s="28"/>
      <c r="E31" s="29"/>
      <c r="F31" s="29"/>
      <c r="G31" s="29"/>
      <c r="H31" s="29"/>
      <c r="I31" s="29"/>
      <c r="J31" s="29"/>
      <c r="K31" s="29"/>
      <c r="L31" s="30" t="s">
        <v>116</v>
      </c>
      <c r="M31" s="29"/>
      <c r="N31" s="29"/>
      <c r="O31" s="29"/>
      <c r="P31" s="29"/>
      <c r="Q31" s="29"/>
      <c r="R31" s="29"/>
    </row>
    <row r="32" spans="2:18" x14ac:dyDescent="0.3">
      <c r="J32" s="29"/>
    </row>
    <row r="33" spans="2:18" ht="18" x14ac:dyDescent="0.35">
      <c r="B33" s="31" t="s">
        <v>9</v>
      </c>
      <c r="C33" s="32"/>
      <c r="D33" s="32"/>
      <c r="E33" s="33"/>
      <c r="F33" s="32"/>
      <c r="G33" s="32"/>
      <c r="H33" s="32"/>
      <c r="J33" s="29"/>
      <c r="L33" s="31" t="s">
        <v>9</v>
      </c>
    </row>
    <row r="34" spans="2:18" ht="18" x14ac:dyDescent="0.35">
      <c r="B34" s="34" t="s">
        <v>10</v>
      </c>
      <c r="C34" s="32"/>
      <c r="D34" s="32"/>
      <c r="E34" s="32"/>
      <c r="J34" s="29"/>
      <c r="L34" s="34" t="s">
        <v>60</v>
      </c>
      <c r="M34" s="32"/>
      <c r="N34" s="32"/>
      <c r="O34" s="32"/>
    </row>
    <row r="35" spans="2:18" ht="28.8" customHeight="1" x14ac:dyDescent="0.3">
      <c r="B35" s="35" t="s">
        <v>11</v>
      </c>
      <c r="C35" s="23" t="s">
        <v>79</v>
      </c>
      <c r="D35" s="23" t="s">
        <v>12</v>
      </c>
      <c r="E35" s="36" t="s">
        <v>31</v>
      </c>
      <c r="F35" s="36" t="s">
        <v>30</v>
      </c>
      <c r="G35" s="37" t="s">
        <v>29</v>
      </c>
      <c r="H35" s="38" t="s">
        <v>14</v>
      </c>
      <c r="J35" s="29"/>
      <c r="L35" s="35" t="s">
        <v>11</v>
      </c>
      <c r="M35" s="23" t="s">
        <v>79</v>
      </c>
      <c r="N35" s="23" t="s">
        <v>12</v>
      </c>
      <c r="O35" s="36" t="s">
        <v>31</v>
      </c>
      <c r="P35" s="36" t="s">
        <v>30</v>
      </c>
      <c r="Q35" s="37" t="s">
        <v>29</v>
      </c>
      <c r="R35" s="38" t="s">
        <v>14</v>
      </c>
    </row>
    <row r="36" spans="2:18" x14ac:dyDescent="0.3">
      <c r="B36" s="39" t="s">
        <v>13</v>
      </c>
      <c r="C36" s="40">
        <v>7.1999999999999995E-2</v>
      </c>
      <c r="D36" s="41">
        <v>100</v>
      </c>
      <c r="E36" s="42">
        <f>$E$27</f>
        <v>1375</v>
      </c>
      <c r="F36" s="25">
        <v>0.5</v>
      </c>
      <c r="G36" s="101">
        <f t="shared" ref="G36:G50" si="1">C36*D36*E36*F36</f>
        <v>4949.9999999999991</v>
      </c>
      <c r="H36" s="43" t="s">
        <v>14</v>
      </c>
      <c r="J36" s="29"/>
      <c r="L36" s="39" t="s">
        <v>13</v>
      </c>
      <c r="M36" s="44">
        <f>C36</f>
        <v>7.1999999999999995E-2</v>
      </c>
      <c r="N36" s="45">
        <f>D36</f>
        <v>100</v>
      </c>
      <c r="O36" s="42">
        <f>E36</f>
        <v>1375</v>
      </c>
      <c r="P36" s="46">
        <f>F36</f>
        <v>0.5</v>
      </c>
      <c r="Q36" s="101">
        <f t="shared" ref="Q36:Q50" si="2">M36*N36*O36*P36</f>
        <v>4949.9999999999991</v>
      </c>
      <c r="R36" s="43" t="s">
        <v>14</v>
      </c>
    </row>
    <row r="37" spans="2:18" x14ac:dyDescent="0.3">
      <c r="B37" s="39" t="s">
        <v>15</v>
      </c>
      <c r="C37" s="40">
        <v>7.1999999999999995E-2</v>
      </c>
      <c r="D37" s="41">
        <v>0</v>
      </c>
      <c r="E37" s="42">
        <f t="shared" ref="E37:E50" si="3">$E$27</f>
        <v>1375</v>
      </c>
      <c r="F37" s="25">
        <v>0.5</v>
      </c>
      <c r="G37" s="101">
        <f t="shared" si="1"/>
        <v>0</v>
      </c>
      <c r="H37" s="43" t="s">
        <v>14</v>
      </c>
      <c r="J37" s="29"/>
      <c r="L37" s="39" t="s">
        <v>15</v>
      </c>
      <c r="M37" s="44">
        <f t="shared" ref="M37:M50" si="4">C37</f>
        <v>7.1999999999999995E-2</v>
      </c>
      <c r="N37" s="45">
        <f t="shared" ref="N37:N50" si="5">D37</f>
        <v>0</v>
      </c>
      <c r="O37" s="42">
        <f t="shared" ref="O37:O50" si="6">E37</f>
        <v>1375</v>
      </c>
      <c r="P37" s="46">
        <f t="shared" ref="P37:P50" si="7">F37</f>
        <v>0.5</v>
      </c>
      <c r="Q37" s="101">
        <f t="shared" si="2"/>
        <v>0</v>
      </c>
      <c r="R37" s="43" t="s">
        <v>14</v>
      </c>
    </row>
    <row r="38" spans="2:18" x14ac:dyDescent="0.3">
      <c r="B38" s="39" t="s">
        <v>16</v>
      </c>
      <c r="C38" s="40">
        <v>3.5999999999999997E-2</v>
      </c>
      <c r="D38" s="41">
        <v>0</v>
      </c>
      <c r="E38" s="42">
        <f t="shared" si="3"/>
        <v>1375</v>
      </c>
      <c r="F38" s="25">
        <v>0.5</v>
      </c>
      <c r="G38" s="101">
        <f t="shared" si="1"/>
        <v>0</v>
      </c>
      <c r="H38" s="43" t="s">
        <v>14</v>
      </c>
      <c r="J38" s="29"/>
      <c r="L38" s="39" t="s">
        <v>16</v>
      </c>
      <c r="M38" s="44">
        <f t="shared" si="4"/>
        <v>3.5999999999999997E-2</v>
      </c>
      <c r="N38" s="45">
        <f t="shared" si="5"/>
        <v>0</v>
      </c>
      <c r="O38" s="42">
        <f t="shared" si="6"/>
        <v>1375</v>
      </c>
      <c r="P38" s="46">
        <f t="shared" si="7"/>
        <v>0.5</v>
      </c>
      <c r="Q38" s="101">
        <f t="shared" si="2"/>
        <v>0</v>
      </c>
      <c r="R38" s="43" t="s">
        <v>14</v>
      </c>
    </row>
    <row r="39" spans="2:18" x14ac:dyDescent="0.3">
      <c r="B39" s="39" t="s">
        <v>17</v>
      </c>
      <c r="C39" s="40">
        <f>4*0.007</f>
        <v>2.8000000000000001E-2</v>
      </c>
      <c r="D39" s="41">
        <v>0</v>
      </c>
      <c r="E39" s="42">
        <f t="shared" si="3"/>
        <v>1375</v>
      </c>
      <c r="F39" s="25">
        <v>0.5</v>
      </c>
      <c r="G39" s="101">
        <f t="shared" si="1"/>
        <v>0</v>
      </c>
      <c r="H39" s="43" t="s">
        <v>14</v>
      </c>
      <c r="J39" s="29"/>
      <c r="L39" s="39" t="s">
        <v>17</v>
      </c>
      <c r="M39" s="44">
        <f t="shared" si="4"/>
        <v>2.8000000000000001E-2</v>
      </c>
      <c r="N39" s="45">
        <f t="shared" si="5"/>
        <v>0</v>
      </c>
      <c r="O39" s="42">
        <f t="shared" si="6"/>
        <v>1375</v>
      </c>
      <c r="P39" s="46">
        <f t="shared" si="7"/>
        <v>0.5</v>
      </c>
      <c r="Q39" s="101">
        <f t="shared" si="2"/>
        <v>0</v>
      </c>
      <c r="R39" s="43" t="s">
        <v>14</v>
      </c>
    </row>
    <row r="40" spans="2:18" x14ac:dyDescent="0.3">
      <c r="B40" s="39" t="s">
        <v>18</v>
      </c>
      <c r="C40" s="40">
        <v>0.04</v>
      </c>
      <c r="D40" s="41">
        <v>0</v>
      </c>
      <c r="E40" s="42">
        <f t="shared" si="3"/>
        <v>1375</v>
      </c>
      <c r="F40" s="25">
        <v>0.5</v>
      </c>
      <c r="G40" s="101">
        <f t="shared" si="1"/>
        <v>0</v>
      </c>
      <c r="H40" s="43" t="s">
        <v>14</v>
      </c>
      <c r="J40" s="29"/>
      <c r="L40" s="39" t="s">
        <v>18</v>
      </c>
      <c r="M40" s="44">
        <f t="shared" si="4"/>
        <v>0.04</v>
      </c>
      <c r="N40" s="45">
        <f t="shared" si="5"/>
        <v>0</v>
      </c>
      <c r="O40" s="42">
        <f t="shared" si="6"/>
        <v>1375</v>
      </c>
      <c r="P40" s="46">
        <f t="shared" si="7"/>
        <v>0.5</v>
      </c>
      <c r="Q40" s="101">
        <f t="shared" si="2"/>
        <v>0</v>
      </c>
      <c r="R40" s="43" t="s">
        <v>14</v>
      </c>
    </row>
    <row r="41" spans="2:18" x14ac:dyDescent="0.3">
      <c r="B41" s="39" t="s">
        <v>19</v>
      </c>
      <c r="C41" s="40">
        <v>6.0000000000000001E-3</v>
      </c>
      <c r="D41" s="41">
        <v>0</v>
      </c>
      <c r="E41" s="42">
        <f t="shared" si="3"/>
        <v>1375</v>
      </c>
      <c r="F41" s="25">
        <v>0.5</v>
      </c>
      <c r="G41" s="101">
        <f t="shared" si="1"/>
        <v>0</v>
      </c>
      <c r="H41" s="43" t="s">
        <v>14</v>
      </c>
      <c r="J41" s="29"/>
      <c r="L41" s="39" t="s">
        <v>19</v>
      </c>
      <c r="M41" s="44">
        <f t="shared" si="4"/>
        <v>6.0000000000000001E-3</v>
      </c>
      <c r="N41" s="45">
        <f t="shared" si="5"/>
        <v>0</v>
      </c>
      <c r="O41" s="42">
        <f t="shared" si="6"/>
        <v>1375</v>
      </c>
      <c r="P41" s="46">
        <f t="shared" si="7"/>
        <v>0.5</v>
      </c>
      <c r="Q41" s="101">
        <f t="shared" si="2"/>
        <v>0</v>
      </c>
      <c r="R41" s="43" t="s">
        <v>14</v>
      </c>
    </row>
    <row r="42" spans="2:18" x14ac:dyDescent="0.3">
      <c r="B42" s="39" t="s">
        <v>20</v>
      </c>
      <c r="C42" s="40">
        <v>1.4E-2</v>
      </c>
      <c r="D42" s="41">
        <v>0</v>
      </c>
      <c r="E42" s="42">
        <f t="shared" si="3"/>
        <v>1375</v>
      </c>
      <c r="F42" s="25">
        <v>0.5</v>
      </c>
      <c r="G42" s="101">
        <f t="shared" si="1"/>
        <v>0</v>
      </c>
      <c r="H42" s="43" t="s">
        <v>14</v>
      </c>
      <c r="J42" s="29"/>
      <c r="L42" s="39" t="s">
        <v>20</v>
      </c>
      <c r="M42" s="44">
        <f t="shared" si="4"/>
        <v>1.4E-2</v>
      </c>
      <c r="N42" s="45">
        <f t="shared" si="5"/>
        <v>0</v>
      </c>
      <c r="O42" s="42">
        <f t="shared" si="6"/>
        <v>1375</v>
      </c>
      <c r="P42" s="46">
        <f t="shared" si="7"/>
        <v>0.5</v>
      </c>
      <c r="Q42" s="101">
        <f t="shared" si="2"/>
        <v>0</v>
      </c>
      <c r="R42" s="43" t="s">
        <v>14</v>
      </c>
    </row>
    <row r="43" spans="2:18" x14ac:dyDescent="0.3">
      <c r="B43" s="47" t="s">
        <v>21</v>
      </c>
      <c r="C43" s="48">
        <v>7.4999999999999997E-2</v>
      </c>
      <c r="D43" s="25">
        <v>0</v>
      </c>
      <c r="E43" s="42">
        <f t="shared" si="3"/>
        <v>1375</v>
      </c>
      <c r="F43" s="25">
        <v>0.5</v>
      </c>
      <c r="G43" s="101">
        <f t="shared" si="1"/>
        <v>0</v>
      </c>
      <c r="H43" s="43" t="s">
        <v>14</v>
      </c>
      <c r="J43" s="29"/>
      <c r="L43" s="47" t="s">
        <v>21</v>
      </c>
      <c r="M43" s="44">
        <f t="shared" si="4"/>
        <v>7.4999999999999997E-2</v>
      </c>
      <c r="N43" s="45">
        <f t="shared" si="5"/>
        <v>0</v>
      </c>
      <c r="O43" s="42">
        <f t="shared" si="6"/>
        <v>1375</v>
      </c>
      <c r="P43" s="46">
        <f t="shared" si="7"/>
        <v>0.5</v>
      </c>
      <c r="Q43" s="101">
        <f t="shared" si="2"/>
        <v>0</v>
      </c>
      <c r="R43" s="43" t="s">
        <v>14</v>
      </c>
    </row>
    <row r="44" spans="2:18" x14ac:dyDescent="0.3">
      <c r="B44" s="47" t="s">
        <v>22</v>
      </c>
      <c r="C44" s="48">
        <v>0.1</v>
      </c>
      <c r="D44" s="25">
        <v>0</v>
      </c>
      <c r="E44" s="42">
        <f t="shared" si="3"/>
        <v>1375</v>
      </c>
      <c r="F44" s="25">
        <v>0.5</v>
      </c>
      <c r="G44" s="101">
        <f t="shared" si="1"/>
        <v>0</v>
      </c>
      <c r="H44" s="43" t="s">
        <v>14</v>
      </c>
      <c r="J44" s="29"/>
      <c r="L44" s="47" t="s">
        <v>22</v>
      </c>
      <c r="M44" s="44">
        <f t="shared" si="4"/>
        <v>0.1</v>
      </c>
      <c r="N44" s="45">
        <f t="shared" si="5"/>
        <v>0</v>
      </c>
      <c r="O44" s="42">
        <f t="shared" si="6"/>
        <v>1375</v>
      </c>
      <c r="P44" s="46">
        <f t="shared" si="7"/>
        <v>0.5</v>
      </c>
      <c r="Q44" s="101">
        <f t="shared" si="2"/>
        <v>0</v>
      </c>
      <c r="R44" s="43" t="s">
        <v>14</v>
      </c>
    </row>
    <row r="45" spans="2:18" x14ac:dyDescent="0.3">
      <c r="B45" s="49" t="s">
        <v>23</v>
      </c>
      <c r="C45" s="48">
        <v>0.02</v>
      </c>
      <c r="D45" s="25">
        <v>0</v>
      </c>
      <c r="E45" s="42">
        <f t="shared" si="3"/>
        <v>1375</v>
      </c>
      <c r="F45" s="25">
        <v>0.5</v>
      </c>
      <c r="G45" s="101">
        <f t="shared" si="1"/>
        <v>0</v>
      </c>
      <c r="H45" s="43" t="s">
        <v>14</v>
      </c>
      <c r="J45" s="29"/>
      <c r="L45" s="49" t="s">
        <v>23</v>
      </c>
      <c r="M45" s="44">
        <f t="shared" si="4"/>
        <v>0.02</v>
      </c>
      <c r="N45" s="45">
        <f t="shared" si="5"/>
        <v>0</v>
      </c>
      <c r="O45" s="42">
        <f t="shared" si="6"/>
        <v>1375</v>
      </c>
      <c r="P45" s="46">
        <f t="shared" si="7"/>
        <v>0.5</v>
      </c>
      <c r="Q45" s="101">
        <f t="shared" si="2"/>
        <v>0</v>
      </c>
      <c r="R45" s="43" t="s">
        <v>14</v>
      </c>
    </row>
    <row r="46" spans="2:18" x14ac:dyDescent="0.3">
      <c r="B46" s="50" t="s">
        <v>24</v>
      </c>
      <c r="C46" s="48">
        <v>0.5</v>
      </c>
      <c r="D46" s="41">
        <v>0</v>
      </c>
      <c r="E46" s="42">
        <f>$E$28</f>
        <v>2190</v>
      </c>
      <c r="F46" s="25">
        <v>0.5</v>
      </c>
      <c r="G46" s="101">
        <f t="shared" si="1"/>
        <v>0</v>
      </c>
      <c r="H46" s="43" t="s">
        <v>14</v>
      </c>
      <c r="J46" s="29"/>
      <c r="L46" s="50" t="s">
        <v>24</v>
      </c>
      <c r="M46" s="44">
        <f t="shared" si="4"/>
        <v>0.5</v>
      </c>
      <c r="N46" s="45">
        <f t="shared" si="5"/>
        <v>0</v>
      </c>
      <c r="O46" s="42">
        <f t="shared" si="6"/>
        <v>2190</v>
      </c>
      <c r="P46" s="46">
        <f t="shared" si="7"/>
        <v>0.5</v>
      </c>
      <c r="Q46" s="101">
        <f t="shared" si="2"/>
        <v>0</v>
      </c>
      <c r="R46" s="43" t="s">
        <v>14</v>
      </c>
    </row>
    <row r="47" spans="2:18" x14ac:dyDescent="0.3">
      <c r="B47" s="50" t="s">
        <v>25</v>
      </c>
      <c r="C47" s="48">
        <v>0.15</v>
      </c>
      <c r="D47" s="41">
        <v>0</v>
      </c>
      <c r="E47" s="42">
        <f>$E$28</f>
        <v>2190</v>
      </c>
      <c r="F47" s="25">
        <v>0.5</v>
      </c>
      <c r="G47" s="101">
        <f t="shared" si="1"/>
        <v>0</v>
      </c>
      <c r="H47" s="43" t="s">
        <v>14</v>
      </c>
      <c r="J47" s="29"/>
      <c r="L47" s="50" t="s">
        <v>25</v>
      </c>
      <c r="M47" s="44">
        <f t="shared" si="4"/>
        <v>0.15</v>
      </c>
      <c r="N47" s="45">
        <f t="shared" si="5"/>
        <v>0</v>
      </c>
      <c r="O47" s="42">
        <f t="shared" si="6"/>
        <v>2190</v>
      </c>
      <c r="P47" s="46">
        <f t="shared" si="7"/>
        <v>0.5</v>
      </c>
      <c r="Q47" s="101">
        <f t="shared" si="2"/>
        <v>0</v>
      </c>
      <c r="R47" s="43" t="s">
        <v>14</v>
      </c>
    </row>
    <row r="48" spans="2:18" x14ac:dyDescent="0.3">
      <c r="B48" s="49" t="s">
        <v>26</v>
      </c>
      <c r="C48" s="48">
        <v>0</v>
      </c>
      <c r="D48" s="25">
        <v>0</v>
      </c>
      <c r="E48" s="42">
        <f t="shared" si="3"/>
        <v>1375</v>
      </c>
      <c r="F48" s="25">
        <v>0.5</v>
      </c>
      <c r="G48" s="101">
        <f t="shared" si="1"/>
        <v>0</v>
      </c>
      <c r="H48" s="43" t="s">
        <v>14</v>
      </c>
      <c r="J48" s="29"/>
      <c r="L48" s="49" t="s">
        <v>26</v>
      </c>
      <c r="M48" s="44">
        <f t="shared" si="4"/>
        <v>0</v>
      </c>
      <c r="N48" s="45">
        <f t="shared" si="5"/>
        <v>0</v>
      </c>
      <c r="O48" s="42">
        <f t="shared" si="6"/>
        <v>1375</v>
      </c>
      <c r="P48" s="46">
        <f t="shared" si="7"/>
        <v>0.5</v>
      </c>
      <c r="Q48" s="101">
        <f t="shared" si="2"/>
        <v>0</v>
      </c>
      <c r="R48" s="43" t="s">
        <v>14</v>
      </c>
    </row>
    <row r="49" spans="2:18" x14ac:dyDescent="0.3">
      <c r="B49" s="49" t="s">
        <v>26</v>
      </c>
      <c r="C49" s="48">
        <v>0</v>
      </c>
      <c r="D49" s="25">
        <v>0</v>
      </c>
      <c r="E49" s="42">
        <f t="shared" si="3"/>
        <v>1375</v>
      </c>
      <c r="F49" s="25">
        <v>0.5</v>
      </c>
      <c r="G49" s="101">
        <f t="shared" si="1"/>
        <v>0</v>
      </c>
      <c r="H49" s="43" t="s">
        <v>14</v>
      </c>
      <c r="J49" s="29"/>
      <c r="L49" s="49" t="s">
        <v>26</v>
      </c>
      <c r="M49" s="44">
        <f t="shared" si="4"/>
        <v>0</v>
      </c>
      <c r="N49" s="45">
        <f t="shared" si="5"/>
        <v>0</v>
      </c>
      <c r="O49" s="42">
        <f t="shared" si="6"/>
        <v>1375</v>
      </c>
      <c r="P49" s="46">
        <f t="shared" si="7"/>
        <v>0.5</v>
      </c>
      <c r="Q49" s="101">
        <f t="shared" si="2"/>
        <v>0</v>
      </c>
      <c r="R49" s="43" t="s">
        <v>14</v>
      </c>
    </row>
    <row r="50" spans="2:18" x14ac:dyDescent="0.3">
      <c r="B50" s="49" t="s">
        <v>26</v>
      </c>
      <c r="C50" s="48">
        <v>0</v>
      </c>
      <c r="D50" s="25">
        <v>0</v>
      </c>
      <c r="E50" s="42">
        <f t="shared" si="3"/>
        <v>1375</v>
      </c>
      <c r="F50" s="25">
        <v>0.5</v>
      </c>
      <c r="G50" s="101">
        <f t="shared" si="1"/>
        <v>0</v>
      </c>
      <c r="H50" s="43" t="s">
        <v>14</v>
      </c>
      <c r="J50" s="29"/>
      <c r="L50" s="49" t="s">
        <v>26</v>
      </c>
      <c r="M50" s="44">
        <f t="shared" si="4"/>
        <v>0</v>
      </c>
      <c r="N50" s="45">
        <f t="shared" si="5"/>
        <v>0</v>
      </c>
      <c r="O50" s="42">
        <f t="shared" si="6"/>
        <v>1375</v>
      </c>
      <c r="P50" s="46">
        <f t="shared" si="7"/>
        <v>0.5</v>
      </c>
      <c r="Q50" s="101">
        <f t="shared" si="2"/>
        <v>0</v>
      </c>
      <c r="R50" s="43" t="s">
        <v>14</v>
      </c>
    </row>
    <row r="51" spans="2:18" x14ac:dyDescent="0.3">
      <c r="B51" s="22" t="s">
        <v>27</v>
      </c>
      <c r="C51" s="51"/>
      <c r="D51" s="52">
        <f>SUM(D36:D50)</f>
        <v>100</v>
      </c>
      <c r="E51" s="24"/>
      <c r="F51" s="38"/>
      <c r="G51" s="102">
        <f>SUM(G36:G50)</f>
        <v>4949.9999999999991</v>
      </c>
      <c r="H51" s="53" t="s">
        <v>28</v>
      </c>
      <c r="J51" s="29"/>
      <c r="L51" s="22" t="s">
        <v>27</v>
      </c>
      <c r="M51" s="51"/>
      <c r="N51" s="52">
        <f>SUM(N36:N50)</f>
        <v>100</v>
      </c>
      <c r="O51" s="24"/>
      <c r="P51" s="38"/>
      <c r="Q51" s="102">
        <f>SUM(Q36:Q50)</f>
        <v>4949.9999999999991</v>
      </c>
      <c r="R51" s="53" t="s">
        <v>28</v>
      </c>
    </row>
    <row r="52" spans="2:18" x14ac:dyDescent="0.3">
      <c r="J52" s="29"/>
    </row>
    <row r="53" spans="2:18" ht="18" x14ac:dyDescent="0.35">
      <c r="B53" s="34" t="s">
        <v>10</v>
      </c>
      <c r="C53" s="32"/>
      <c r="D53" s="32"/>
      <c r="E53" s="32"/>
      <c r="H53" s="32"/>
      <c r="J53" s="29"/>
      <c r="L53" s="34" t="s">
        <v>60</v>
      </c>
      <c r="M53" s="32"/>
      <c r="N53" s="32"/>
      <c r="O53" s="32"/>
      <c r="R53" s="32"/>
    </row>
    <row r="54" spans="2:18" ht="31.2" customHeight="1" x14ac:dyDescent="0.3">
      <c r="B54" s="35" t="s">
        <v>32</v>
      </c>
      <c r="C54" s="23" t="s">
        <v>79</v>
      </c>
      <c r="D54" s="23" t="s">
        <v>12</v>
      </c>
      <c r="E54" s="36" t="s">
        <v>31</v>
      </c>
      <c r="F54" s="36" t="s">
        <v>30</v>
      </c>
      <c r="G54" s="37" t="s">
        <v>29</v>
      </c>
      <c r="H54" s="38" t="s">
        <v>14</v>
      </c>
      <c r="J54" s="29"/>
      <c r="L54" s="35" t="s">
        <v>32</v>
      </c>
      <c r="M54" s="23" t="s">
        <v>79</v>
      </c>
      <c r="N54" s="23" t="s">
        <v>12</v>
      </c>
      <c r="O54" s="36" t="s">
        <v>31</v>
      </c>
      <c r="P54" s="36" t="s">
        <v>30</v>
      </c>
      <c r="Q54" s="37" t="s">
        <v>29</v>
      </c>
      <c r="R54" s="38" t="s">
        <v>14</v>
      </c>
    </row>
    <row r="55" spans="2:18" x14ac:dyDescent="0.3">
      <c r="B55" s="49" t="s">
        <v>33</v>
      </c>
      <c r="C55" s="54">
        <v>0.1</v>
      </c>
      <c r="D55" s="55">
        <v>10</v>
      </c>
      <c r="E55" s="56">
        <f>$E$26</f>
        <v>2125</v>
      </c>
      <c r="F55" s="57">
        <v>0.5</v>
      </c>
      <c r="G55" s="101">
        <f t="shared" ref="G55:G83" si="8">C55*D55*E55*F55</f>
        <v>1062.5</v>
      </c>
      <c r="H55" s="43" t="s">
        <v>14</v>
      </c>
      <c r="J55" s="29"/>
      <c r="L55" s="49" t="str">
        <f>B55</f>
        <v>PC</v>
      </c>
      <c r="M55" s="58">
        <f>C55</f>
        <v>0.1</v>
      </c>
      <c r="N55" s="59">
        <f>D55</f>
        <v>10</v>
      </c>
      <c r="O55" s="56">
        <f>E55</f>
        <v>2125</v>
      </c>
      <c r="P55" s="60">
        <f>F55</f>
        <v>0.5</v>
      </c>
      <c r="Q55" s="101">
        <f t="shared" ref="Q55:Q83" si="9">M55*N55*O55*P55</f>
        <v>1062.5</v>
      </c>
      <c r="R55" s="43" t="s">
        <v>14</v>
      </c>
    </row>
    <row r="56" spans="2:18" x14ac:dyDescent="0.3">
      <c r="B56" s="49" t="s">
        <v>34</v>
      </c>
      <c r="C56" s="54">
        <v>0.06</v>
      </c>
      <c r="D56" s="55">
        <v>0</v>
      </c>
      <c r="E56" s="56">
        <f t="shared" ref="E56:E67" si="10">$E$26</f>
        <v>2125</v>
      </c>
      <c r="F56" s="57">
        <v>0.5</v>
      </c>
      <c r="G56" s="101">
        <f t="shared" si="8"/>
        <v>0</v>
      </c>
      <c r="H56" s="43" t="s">
        <v>14</v>
      </c>
      <c r="J56" s="29"/>
      <c r="L56" s="49" t="str">
        <f t="shared" ref="L56:L83" si="11">B56</f>
        <v>Notebook</v>
      </c>
      <c r="M56" s="58">
        <f t="shared" ref="M56:M83" si="12">C56</f>
        <v>0.06</v>
      </c>
      <c r="N56" s="59">
        <f t="shared" ref="N56:N83" si="13">D56</f>
        <v>0</v>
      </c>
      <c r="O56" s="56">
        <f t="shared" ref="O56:O83" si="14">E56</f>
        <v>2125</v>
      </c>
      <c r="P56" s="60">
        <f t="shared" ref="P56:P83" si="15">F56</f>
        <v>0.5</v>
      </c>
      <c r="Q56" s="101">
        <f t="shared" si="9"/>
        <v>0</v>
      </c>
      <c r="R56" s="43" t="s">
        <v>14</v>
      </c>
    </row>
    <row r="57" spans="2:18" x14ac:dyDescent="0.3">
      <c r="B57" s="49" t="s">
        <v>35</v>
      </c>
      <c r="C57" s="54">
        <v>3.2000000000000001E-2</v>
      </c>
      <c r="D57" s="55">
        <v>0</v>
      </c>
      <c r="E57" s="56">
        <f t="shared" si="10"/>
        <v>2125</v>
      </c>
      <c r="F57" s="57">
        <v>0.5</v>
      </c>
      <c r="G57" s="101">
        <f t="shared" si="8"/>
        <v>0</v>
      </c>
      <c r="H57" s="43" t="s">
        <v>14</v>
      </c>
      <c r="J57" s="29"/>
      <c r="L57" s="49" t="str">
        <f t="shared" si="11"/>
        <v>LCD monitor</v>
      </c>
      <c r="M57" s="58">
        <f t="shared" si="12"/>
        <v>3.2000000000000001E-2</v>
      </c>
      <c r="N57" s="59">
        <f t="shared" si="13"/>
        <v>0</v>
      </c>
      <c r="O57" s="56">
        <f t="shared" si="14"/>
        <v>2125</v>
      </c>
      <c r="P57" s="60">
        <f t="shared" si="15"/>
        <v>0.5</v>
      </c>
      <c r="Q57" s="101">
        <f t="shared" si="9"/>
        <v>0</v>
      </c>
      <c r="R57" s="43" t="s">
        <v>14</v>
      </c>
    </row>
    <row r="58" spans="2:18" x14ac:dyDescent="0.3">
      <c r="B58" s="49" t="s">
        <v>36</v>
      </c>
      <c r="C58" s="54">
        <v>1.45</v>
      </c>
      <c r="D58" s="55">
        <v>0</v>
      </c>
      <c r="E58" s="56">
        <f t="shared" si="10"/>
        <v>2125</v>
      </c>
      <c r="F58" s="57">
        <v>0.2</v>
      </c>
      <c r="G58" s="101">
        <f t="shared" si="8"/>
        <v>0</v>
      </c>
      <c r="H58" s="43" t="s">
        <v>14</v>
      </c>
      <c r="J58" s="29"/>
      <c r="L58" s="49" t="str">
        <f t="shared" si="11"/>
        <v>Veľká multifunkčná tlačiareň s kopírkou</v>
      </c>
      <c r="M58" s="58">
        <f t="shared" si="12"/>
        <v>1.45</v>
      </c>
      <c r="N58" s="59">
        <f t="shared" si="13"/>
        <v>0</v>
      </c>
      <c r="O58" s="56">
        <f t="shared" si="14"/>
        <v>2125</v>
      </c>
      <c r="P58" s="60">
        <f t="shared" si="15"/>
        <v>0.2</v>
      </c>
      <c r="Q58" s="101">
        <f t="shared" si="9"/>
        <v>0</v>
      </c>
      <c r="R58" s="43" t="s">
        <v>14</v>
      </c>
    </row>
    <row r="59" spans="2:18" x14ac:dyDescent="0.3">
      <c r="B59" s="49" t="s">
        <v>37</v>
      </c>
      <c r="C59" s="54">
        <v>0.56999999999999995</v>
      </c>
      <c r="D59" s="55">
        <v>0</v>
      </c>
      <c r="E59" s="56">
        <f t="shared" si="10"/>
        <v>2125</v>
      </c>
      <c r="F59" s="57">
        <v>0.2</v>
      </c>
      <c r="G59" s="101">
        <f t="shared" si="8"/>
        <v>0</v>
      </c>
      <c r="H59" s="43" t="s">
        <v>14</v>
      </c>
      <c r="J59" s="29"/>
      <c r="L59" s="49" t="str">
        <f t="shared" si="11"/>
        <v>Tlačiareň malá</v>
      </c>
      <c r="M59" s="58">
        <f t="shared" si="12"/>
        <v>0.56999999999999995</v>
      </c>
      <c r="N59" s="59">
        <f t="shared" si="13"/>
        <v>0</v>
      </c>
      <c r="O59" s="56">
        <f t="shared" si="14"/>
        <v>2125</v>
      </c>
      <c r="P59" s="60">
        <f t="shared" si="15"/>
        <v>0.2</v>
      </c>
      <c r="Q59" s="101">
        <f t="shared" si="9"/>
        <v>0</v>
      </c>
      <c r="R59" s="43" t="s">
        <v>14</v>
      </c>
    </row>
    <row r="60" spans="2:18" x14ac:dyDescent="0.3">
      <c r="B60" s="49" t="s">
        <v>50</v>
      </c>
      <c r="C60" s="61">
        <f>0.1*5</f>
        <v>0.5</v>
      </c>
      <c r="D60" s="55">
        <v>0</v>
      </c>
      <c r="E60" s="62">
        <f>$E$24</f>
        <v>8760</v>
      </c>
      <c r="F60" s="25">
        <v>1</v>
      </c>
      <c r="G60" s="101">
        <f t="shared" si="8"/>
        <v>0</v>
      </c>
      <c r="H60" s="43" t="s">
        <v>14</v>
      </c>
      <c r="J60" s="29"/>
      <c r="L60" s="49" t="str">
        <f t="shared" si="11"/>
        <v>Kamerový systém</v>
      </c>
      <c r="M60" s="58">
        <f t="shared" si="12"/>
        <v>0.5</v>
      </c>
      <c r="N60" s="59">
        <f t="shared" si="13"/>
        <v>0</v>
      </c>
      <c r="O60" s="56">
        <f t="shared" si="14"/>
        <v>8760</v>
      </c>
      <c r="P60" s="60">
        <f t="shared" si="15"/>
        <v>1</v>
      </c>
      <c r="Q60" s="101">
        <f t="shared" si="9"/>
        <v>0</v>
      </c>
      <c r="R60" s="43" t="s">
        <v>14</v>
      </c>
    </row>
    <row r="61" spans="2:18" x14ac:dyDescent="0.3">
      <c r="B61" s="49" t="s">
        <v>49</v>
      </c>
      <c r="C61" s="61">
        <v>0.1</v>
      </c>
      <c r="D61" s="55">
        <v>0</v>
      </c>
      <c r="E61" s="56">
        <f t="shared" si="10"/>
        <v>2125</v>
      </c>
      <c r="F61" s="25">
        <v>0.2</v>
      </c>
      <c r="G61" s="101">
        <f t="shared" si="8"/>
        <v>0</v>
      </c>
      <c r="H61" s="43" t="s">
        <v>14</v>
      </c>
      <c r="J61" s="29"/>
      <c r="L61" s="49" t="str">
        <f t="shared" si="11"/>
        <v>Televízor LCD</v>
      </c>
      <c r="M61" s="58">
        <f t="shared" si="12"/>
        <v>0.1</v>
      </c>
      <c r="N61" s="59">
        <f t="shared" si="13"/>
        <v>0</v>
      </c>
      <c r="O61" s="56">
        <f t="shared" si="14"/>
        <v>2125</v>
      </c>
      <c r="P61" s="60">
        <f t="shared" si="15"/>
        <v>0.2</v>
      </c>
      <c r="Q61" s="101">
        <f t="shared" si="9"/>
        <v>0</v>
      </c>
      <c r="R61" s="43" t="s">
        <v>14</v>
      </c>
    </row>
    <row r="62" spans="2:18" x14ac:dyDescent="0.3">
      <c r="B62" s="49" t="s">
        <v>38</v>
      </c>
      <c r="C62" s="61">
        <v>0.05</v>
      </c>
      <c r="D62" s="55">
        <v>0</v>
      </c>
      <c r="E62" s="56">
        <f t="shared" si="10"/>
        <v>2125</v>
      </c>
      <c r="F62" s="25">
        <v>0.2</v>
      </c>
      <c r="G62" s="101">
        <f t="shared" si="8"/>
        <v>0</v>
      </c>
      <c r="H62" s="43" t="s">
        <v>14</v>
      </c>
      <c r="J62" s="29"/>
      <c r="L62" s="49" t="str">
        <f t="shared" si="11"/>
        <v>Scanner</v>
      </c>
      <c r="M62" s="58">
        <f t="shared" si="12"/>
        <v>0.05</v>
      </c>
      <c r="N62" s="59">
        <f t="shared" si="13"/>
        <v>0</v>
      </c>
      <c r="O62" s="56">
        <f t="shared" si="14"/>
        <v>2125</v>
      </c>
      <c r="P62" s="60">
        <f t="shared" si="15"/>
        <v>0.2</v>
      </c>
      <c r="Q62" s="101">
        <f t="shared" si="9"/>
        <v>0</v>
      </c>
      <c r="R62" s="43" t="s">
        <v>14</v>
      </c>
    </row>
    <row r="63" spans="2:18" x14ac:dyDescent="0.3">
      <c r="B63" s="49" t="s">
        <v>39</v>
      </c>
      <c r="C63" s="61">
        <v>1.6</v>
      </c>
      <c r="D63" s="55">
        <v>0</v>
      </c>
      <c r="E63" s="56">
        <f t="shared" si="10"/>
        <v>2125</v>
      </c>
      <c r="F63" s="25">
        <v>0.2</v>
      </c>
      <c r="G63" s="101">
        <f t="shared" si="8"/>
        <v>0</v>
      </c>
      <c r="H63" s="43" t="s">
        <v>14</v>
      </c>
      <c r="J63" s="29"/>
      <c r="L63" s="49" t="str">
        <f t="shared" si="11"/>
        <v>Skartovací stroj</v>
      </c>
      <c r="M63" s="58">
        <f t="shared" si="12"/>
        <v>1.6</v>
      </c>
      <c r="N63" s="59">
        <f t="shared" si="13"/>
        <v>0</v>
      </c>
      <c r="O63" s="56">
        <f t="shared" si="14"/>
        <v>2125</v>
      </c>
      <c r="P63" s="60">
        <f t="shared" si="15"/>
        <v>0.2</v>
      </c>
      <c r="Q63" s="101">
        <f t="shared" si="9"/>
        <v>0</v>
      </c>
      <c r="R63" s="43" t="s">
        <v>14</v>
      </c>
    </row>
    <row r="64" spans="2:18" x14ac:dyDescent="0.3">
      <c r="B64" s="49" t="s">
        <v>51</v>
      </c>
      <c r="C64" s="61">
        <v>0.7</v>
      </c>
      <c r="D64" s="55">
        <v>0</v>
      </c>
      <c r="E64" s="56">
        <f t="shared" si="10"/>
        <v>2125</v>
      </c>
      <c r="F64" s="25">
        <v>0.2</v>
      </c>
      <c r="G64" s="101">
        <f t="shared" si="8"/>
        <v>0</v>
      </c>
      <c r="H64" s="43" t="s">
        <v>14</v>
      </c>
      <c r="J64" s="29"/>
      <c r="L64" s="49" t="str">
        <f t="shared" si="11"/>
        <v>LAMINÁTOR</v>
      </c>
      <c r="M64" s="58">
        <f t="shared" si="12"/>
        <v>0.7</v>
      </c>
      <c r="N64" s="59">
        <f t="shared" si="13"/>
        <v>0</v>
      </c>
      <c r="O64" s="56">
        <f t="shared" si="14"/>
        <v>2125</v>
      </c>
      <c r="P64" s="60">
        <f t="shared" si="15"/>
        <v>0.2</v>
      </c>
      <c r="Q64" s="101">
        <f t="shared" si="9"/>
        <v>0</v>
      </c>
      <c r="R64" s="43" t="s">
        <v>14</v>
      </c>
    </row>
    <row r="65" spans="2:18" x14ac:dyDescent="0.3">
      <c r="B65" s="49" t="s">
        <v>40</v>
      </c>
      <c r="C65" s="61">
        <v>0.2</v>
      </c>
      <c r="D65" s="55">
        <v>0</v>
      </c>
      <c r="E65" s="56">
        <f t="shared" si="10"/>
        <v>2125</v>
      </c>
      <c r="F65" s="25">
        <v>0.2</v>
      </c>
      <c r="G65" s="101">
        <f t="shared" si="8"/>
        <v>0</v>
      </c>
      <c r="H65" s="43" t="s">
        <v>14</v>
      </c>
      <c r="J65" s="29"/>
      <c r="L65" s="49" t="str">
        <f t="shared" si="11"/>
        <v>Viazací stroj</v>
      </c>
      <c r="M65" s="58">
        <f t="shared" si="12"/>
        <v>0.2</v>
      </c>
      <c r="N65" s="59">
        <f t="shared" si="13"/>
        <v>0</v>
      </c>
      <c r="O65" s="56">
        <f t="shared" si="14"/>
        <v>2125</v>
      </c>
      <c r="P65" s="60">
        <f t="shared" si="15"/>
        <v>0.2</v>
      </c>
      <c r="Q65" s="101">
        <f t="shared" si="9"/>
        <v>0</v>
      </c>
      <c r="R65" s="43" t="s">
        <v>14</v>
      </c>
    </row>
    <row r="66" spans="2:18" x14ac:dyDescent="0.3">
      <c r="B66" s="49" t="s">
        <v>53</v>
      </c>
      <c r="C66" s="61">
        <v>2.8</v>
      </c>
      <c r="D66" s="55">
        <v>0</v>
      </c>
      <c r="E66" s="56">
        <f t="shared" si="10"/>
        <v>2125</v>
      </c>
      <c r="F66" s="25">
        <v>0.2</v>
      </c>
      <c r="G66" s="101">
        <f t="shared" si="8"/>
        <v>0</v>
      </c>
      <c r="H66" s="43" t="s">
        <v>14</v>
      </c>
      <c r="J66" s="29"/>
      <c r="L66" s="49" t="str">
        <f t="shared" si="11"/>
        <v>Výťah menší</v>
      </c>
      <c r="M66" s="58">
        <f t="shared" si="12"/>
        <v>2.8</v>
      </c>
      <c r="N66" s="59">
        <f t="shared" si="13"/>
        <v>0</v>
      </c>
      <c r="O66" s="56">
        <f t="shared" si="14"/>
        <v>2125</v>
      </c>
      <c r="P66" s="60">
        <f t="shared" si="15"/>
        <v>0.2</v>
      </c>
      <c r="Q66" s="101">
        <f t="shared" si="9"/>
        <v>0</v>
      </c>
      <c r="R66" s="43" t="s">
        <v>14</v>
      </c>
    </row>
    <row r="67" spans="2:18" x14ac:dyDescent="0.3">
      <c r="B67" s="49" t="s">
        <v>52</v>
      </c>
      <c r="C67" s="61">
        <v>11</v>
      </c>
      <c r="D67" s="55">
        <v>0</v>
      </c>
      <c r="E67" s="56">
        <f t="shared" si="10"/>
        <v>2125</v>
      </c>
      <c r="F67" s="25">
        <v>0.2</v>
      </c>
      <c r="G67" s="101">
        <f t="shared" si="8"/>
        <v>0</v>
      </c>
      <c r="H67" s="43" t="s">
        <v>14</v>
      </c>
      <c r="J67" s="29"/>
      <c r="L67" s="49" t="str">
        <f t="shared" si="11"/>
        <v>Výťah väčší</v>
      </c>
      <c r="M67" s="58">
        <f t="shared" si="12"/>
        <v>11</v>
      </c>
      <c r="N67" s="59">
        <f t="shared" si="13"/>
        <v>0</v>
      </c>
      <c r="O67" s="56">
        <f t="shared" si="14"/>
        <v>2125</v>
      </c>
      <c r="P67" s="60">
        <f t="shared" si="15"/>
        <v>0.2</v>
      </c>
      <c r="Q67" s="101">
        <f t="shared" si="9"/>
        <v>0</v>
      </c>
      <c r="R67" s="43" t="s">
        <v>14</v>
      </c>
    </row>
    <row r="68" spans="2:18" x14ac:dyDescent="0.3">
      <c r="B68" s="49" t="s">
        <v>41</v>
      </c>
      <c r="C68" s="54">
        <v>0.12</v>
      </c>
      <c r="D68" s="55">
        <v>0</v>
      </c>
      <c r="E68" s="62">
        <f t="shared" ref="E68:E69" si="16">$E$24</f>
        <v>8760</v>
      </c>
      <c r="F68" s="57">
        <v>0.25</v>
      </c>
      <c r="G68" s="101">
        <f t="shared" si="8"/>
        <v>0</v>
      </c>
      <c r="H68" s="43" t="s">
        <v>14</v>
      </c>
      <c r="J68" s="29"/>
      <c r="L68" s="49" t="str">
        <f t="shared" si="11"/>
        <v>Chladnička</v>
      </c>
      <c r="M68" s="58">
        <f t="shared" si="12"/>
        <v>0.12</v>
      </c>
      <c r="N68" s="59">
        <f t="shared" si="13"/>
        <v>0</v>
      </c>
      <c r="O68" s="56">
        <f t="shared" si="14"/>
        <v>8760</v>
      </c>
      <c r="P68" s="60">
        <f t="shared" si="15"/>
        <v>0.25</v>
      </c>
      <c r="Q68" s="101">
        <f t="shared" si="9"/>
        <v>0</v>
      </c>
      <c r="R68" s="43" t="s">
        <v>14</v>
      </c>
    </row>
    <row r="69" spans="2:18" x14ac:dyDescent="0.3">
      <c r="B69" s="49" t="s">
        <v>54</v>
      </c>
      <c r="C69" s="54">
        <v>0.25</v>
      </c>
      <c r="D69" s="55">
        <v>0</v>
      </c>
      <c r="E69" s="62">
        <f t="shared" si="16"/>
        <v>8760</v>
      </c>
      <c r="F69" s="57">
        <v>0.25</v>
      </c>
      <c r="G69" s="101">
        <f t="shared" si="8"/>
        <v>0</v>
      </c>
      <c r="H69" s="43" t="s">
        <v>14</v>
      </c>
      <c r="J69" s="29"/>
      <c r="L69" s="49" t="str">
        <f t="shared" si="11"/>
        <v>Mraznička</v>
      </c>
      <c r="M69" s="58">
        <f t="shared" si="12"/>
        <v>0.25</v>
      </c>
      <c r="N69" s="59">
        <f t="shared" si="13"/>
        <v>0</v>
      </c>
      <c r="O69" s="56">
        <f t="shared" si="14"/>
        <v>8760</v>
      </c>
      <c r="P69" s="60">
        <f t="shared" si="15"/>
        <v>0.25</v>
      </c>
      <c r="Q69" s="101">
        <f t="shared" si="9"/>
        <v>0</v>
      </c>
      <c r="R69" s="43" t="s">
        <v>14</v>
      </c>
    </row>
    <row r="70" spans="2:18" x14ac:dyDescent="0.3">
      <c r="B70" s="49" t="s">
        <v>55</v>
      </c>
      <c r="C70" s="61">
        <v>2.2000000000000002</v>
      </c>
      <c r="D70" s="55">
        <v>0</v>
      </c>
      <c r="E70" s="56">
        <f t="shared" ref="E70:E76" si="17">$E$26</f>
        <v>2125</v>
      </c>
      <c r="F70" s="25">
        <v>1.2999999999999999E-2</v>
      </c>
      <c r="G70" s="101">
        <f t="shared" si="8"/>
        <v>0</v>
      </c>
      <c r="H70" s="43" t="s">
        <v>14</v>
      </c>
      <c r="J70" s="29"/>
      <c r="L70" s="49" t="str">
        <f t="shared" si="11"/>
        <v>Rýchlovarná kanvica</v>
      </c>
      <c r="M70" s="58">
        <f t="shared" si="12"/>
        <v>2.2000000000000002</v>
      </c>
      <c r="N70" s="59">
        <f t="shared" si="13"/>
        <v>0</v>
      </c>
      <c r="O70" s="56">
        <f t="shared" si="14"/>
        <v>2125</v>
      </c>
      <c r="P70" s="60">
        <f t="shared" si="15"/>
        <v>1.2999999999999999E-2</v>
      </c>
      <c r="Q70" s="101">
        <f t="shared" si="9"/>
        <v>0</v>
      </c>
      <c r="R70" s="43" t="s">
        <v>14</v>
      </c>
    </row>
    <row r="71" spans="2:18" x14ac:dyDescent="0.3">
      <c r="B71" s="49" t="s">
        <v>56</v>
      </c>
      <c r="C71" s="61">
        <v>1.45</v>
      </c>
      <c r="D71" s="55">
        <v>0</v>
      </c>
      <c r="E71" s="56">
        <f t="shared" si="17"/>
        <v>2125</v>
      </c>
      <c r="F71" s="25">
        <v>0.1</v>
      </c>
      <c r="G71" s="101">
        <f t="shared" si="8"/>
        <v>0</v>
      </c>
      <c r="H71" s="43" t="s">
        <v>14</v>
      </c>
      <c r="J71" s="29"/>
      <c r="L71" s="49" t="str">
        <f t="shared" si="11"/>
        <v>Kávovar</v>
      </c>
      <c r="M71" s="58">
        <f t="shared" si="12"/>
        <v>1.45</v>
      </c>
      <c r="N71" s="59">
        <f t="shared" si="13"/>
        <v>0</v>
      </c>
      <c r="O71" s="56">
        <f t="shared" si="14"/>
        <v>2125</v>
      </c>
      <c r="P71" s="60">
        <f t="shared" si="15"/>
        <v>0.1</v>
      </c>
      <c r="Q71" s="101">
        <f t="shared" si="9"/>
        <v>0</v>
      </c>
      <c r="R71" s="43" t="s">
        <v>14</v>
      </c>
    </row>
    <row r="72" spans="2:18" x14ac:dyDescent="0.3">
      <c r="B72" s="49" t="s">
        <v>42</v>
      </c>
      <c r="C72" s="61">
        <v>1.2</v>
      </c>
      <c r="D72" s="55">
        <v>0</v>
      </c>
      <c r="E72" s="56">
        <f t="shared" si="17"/>
        <v>2125</v>
      </c>
      <c r="F72" s="25">
        <v>0.02</v>
      </c>
      <c r="G72" s="101">
        <f t="shared" si="8"/>
        <v>0</v>
      </c>
      <c r="H72" s="43" t="s">
        <v>14</v>
      </c>
      <c r="J72" s="29"/>
      <c r="L72" s="49" t="str">
        <f t="shared" si="11"/>
        <v>Mikrovlnná rúra</v>
      </c>
      <c r="M72" s="58">
        <f t="shared" si="12"/>
        <v>1.2</v>
      </c>
      <c r="N72" s="59">
        <f t="shared" si="13"/>
        <v>0</v>
      </c>
      <c r="O72" s="56">
        <f t="shared" si="14"/>
        <v>2125</v>
      </c>
      <c r="P72" s="60">
        <f t="shared" si="15"/>
        <v>0.02</v>
      </c>
      <c r="Q72" s="101">
        <f t="shared" si="9"/>
        <v>0</v>
      </c>
      <c r="R72" s="43" t="s">
        <v>14</v>
      </c>
    </row>
    <row r="73" spans="2:18" x14ac:dyDescent="0.3">
      <c r="B73" s="49" t="s">
        <v>57</v>
      </c>
      <c r="C73" s="61">
        <v>2.2000000000000002</v>
      </c>
      <c r="D73" s="55">
        <v>0</v>
      </c>
      <c r="E73" s="56">
        <f t="shared" si="17"/>
        <v>2125</v>
      </c>
      <c r="F73" s="25">
        <v>0.2</v>
      </c>
      <c r="G73" s="101">
        <f t="shared" si="8"/>
        <v>0</v>
      </c>
      <c r="H73" s="43" t="s">
        <v>14</v>
      </c>
      <c r="J73" s="29"/>
      <c r="L73" s="49" t="str">
        <f t="shared" si="11"/>
        <v>Umývačka riadu</v>
      </c>
      <c r="M73" s="58">
        <f t="shared" si="12"/>
        <v>2.2000000000000002</v>
      </c>
      <c r="N73" s="59">
        <f t="shared" si="13"/>
        <v>0</v>
      </c>
      <c r="O73" s="56">
        <f t="shared" si="14"/>
        <v>2125</v>
      </c>
      <c r="P73" s="60">
        <f t="shared" si="15"/>
        <v>0.2</v>
      </c>
      <c r="Q73" s="101">
        <f t="shared" si="9"/>
        <v>0</v>
      </c>
      <c r="R73" s="43" t="s">
        <v>14</v>
      </c>
    </row>
    <row r="74" spans="2:18" x14ac:dyDescent="0.3">
      <c r="B74" s="49" t="s">
        <v>43</v>
      </c>
      <c r="C74" s="54">
        <v>2</v>
      </c>
      <c r="D74" s="55">
        <v>0</v>
      </c>
      <c r="E74" s="56">
        <f t="shared" si="17"/>
        <v>2125</v>
      </c>
      <c r="F74" s="57">
        <v>0.1</v>
      </c>
      <c r="G74" s="101">
        <f t="shared" si="8"/>
        <v>0</v>
      </c>
      <c r="H74" s="43" t="s">
        <v>14</v>
      </c>
      <c r="J74" s="29"/>
      <c r="L74" s="49" t="str">
        <f t="shared" si="11"/>
        <v>Elektrický varič</v>
      </c>
      <c r="M74" s="58">
        <f t="shared" si="12"/>
        <v>2</v>
      </c>
      <c r="N74" s="59">
        <f t="shared" si="13"/>
        <v>0</v>
      </c>
      <c r="O74" s="56">
        <f t="shared" si="14"/>
        <v>2125</v>
      </c>
      <c r="P74" s="60">
        <f t="shared" si="15"/>
        <v>0.1</v>
      </c>
      <c r="Q74" s="101">
        <f t="shared" si="9"/>
        <v>0</v>
      </c>
      <c r="R74" s="43" t="s">
        <v>14</v>
      </c>
    </row>
    <row r="75" spans="2:18" x14ac:dyDescent="0.3">
      <c r="B75" s="49" t="s">
        <v>44</v>
      </c>
      <c r="C75" s="61">
        <v>0.45</v>
      </c>
      <c r="D75" s="55">
        <v>0</v>
      </c>
      <c r="E75" s="56">
        <f t="shared" si="17"/>
        <v>2125</v>
      </c>
      <c r="F75" s="25">
        <v>0.1</v>
      </c>
      <c r="G75" s="101">
        <f t="shared" si="8"/>
        <v>0</v>
      </c>
      <c r="H75" s="43" t="s">
        <v>14</v>
      </c>
      <c r="J75" s="29"/>
      <c r="L75" s="49" t="str">
        <f t="shared" si="11"/>
        <v>Napeňovač mlieka</v>
      </c>
      <c r="M75" s="58">
        <f t="shared" si="12"/>
        <v>0.45</v>
      </c>
      <c r="N75" s="59">
        <f t="shared" si="13"/>
        <v>0</v>
      </c>
      <c r="O75" s="56">
        <f t="shared" si="14"/>
        <v>2125</v>
      </c>
      <c r="P75" s="60">
        <f t="shared" si="15"/>
        <v>0.1</v>
      </c>
      <c r="Q75" s="101">
        <f t="shared" si="9"/>
        <v>0</v>
      </c>
      <c r="R75" s="43" t="s">
        <v>14</v>
      </c>
    </row>
    <row r="76" spans="2:18" x14ac:dyDescent="0.3">
      <c r="B76" s="49" t="s">
        <v>45</v>
      </c>
      <c r="C76" s="61">
        <v>1.4999999999999999E-2</v>
      </c>
      <c r="D76" s="55">
        <v>0</v>
      </c>
      <c r="E76" s="56">
        <f t="shared" si="17"/>
        <v>2125</v>
      </c>
      <c r="F76" s="25">
        <v>0.8</v>
      </c>
      <c r="G76" s="101">
        <f t="shared" si="8"/>
        <v>0</v>
      </c>
      <c r="H76" s="43" t="s">
        <v>14</v>
      </c>
      <c r="J76" s="29"/>
      <c r="L76" s="49" t="str">
        <f t="shared" si="11"/>
        <v>Rádio</v>
      </c>
      <c r="M76" s="58">
        <f t="shared" si="12"/>
        <v>1.4999999999999999E-2</v>
      </c>
      <c r="N76" s="59">
        <f t="shared" si="13"/>
        <v>0</v>
      </c>
      <c r="O76" s="56">
        <f t="shared" si="14"/>
        <v>2125</v>
      </c>
      <c r="P76" s="60">
        <f t="shared" si="15"/>
        <v>0.8</v>
      </c>
      <c r="Q76" s="101">
        <f t="shared" si="9"/>
        <v>0</v>
      </c>
      <c r="R76" s="43" t="s">
        <v>14</v>
      </c>
    </row>
    <row r="77" spans="2:18" x14ac:dyDescent="0.3">
      <c r="B77" s="49" t="s">
        <v>46</v>
      </c>
      <c r="C77" s="61">
        <v>0.03</v>
      </c>
      <c r="D77" s="55">
        <v>0</v>
      </c>
      <c r="E77" s="62">
        <f>$E$29</f>
        <v>650</v>
      </c>
      <c r="F77" s="25">
        <v>0.8</v>
      </c>
      <c r="G77" s="101">
        <f t="shared" si="8"/>
        <v>0</v>
      </c>
      <c r="H77" s="43" t="s">
        <v>14</v>
      </c>
      <c r="J77" s="29"/>
      <c r="L77" s="49" t="str">
        <f t="shared" si="11"/>
        <v>STOLOVY VENTILATOR 30CM</v>
      </c>
      <c r="M77" s="58">
        <f t="shared" si="12"/>
        <v>0.03</v>
      </c>
      <c r="N77" s="59">
        <f t="shared" si="13"/>
        <v>0</v>
      </c>
      <c r="O77" s="56">
        <f t="shared" si="14"/>
        <v>650</v>
      </c>
      <c r="P77" s="60">
        <f t="shared" si="15"/>
        <v>0.8</v>
      </c>
      <c r="Q77" s="101">
        <f t="shared" si="9"/>
        <v>0</v>
      </c>
      <c r="R77" s="43" t="s">
        <v>14</v>
      </c>
    </row>
    <row r="78" spans="2:18" x14ac:dyDescent="0.3">
      <c r="B78" s="49" t="s">
        <v>58</v>
      </c>
      <c r="C78" s="61">
        <v>2</v>
      </c>
      <c r="D78" s="55">
        <v>0</v>
      </c>
      <c r="E78" s="63">
        <f>$E$25</f>
        <v>4848</v>
      </c>
      <c r="F78" s="25">
        <v>0.2</v>
      </c>
      <c r="G78" s="101">
        <f t="shared" si="8"/>
        <v>0</v>
      </c>
      <c r="H78" s="43" t="s">
        <v>14</v>
      </c>
      <c r="J78" s="29"/>
      <c r="L78" s="49" t="str">
        <f t="shared" si="11"/>
        <v>Teplovzdušný elektrický ohrievač</v>
      </c>
      <c r="M78" s="58">
        <f t="shared" si="12"/>
        <v>2</v>
      </c>
      <c r="N78" s="59">
        <f t="shared" si="13"/>
        <v>0</v>
      </c>
      <c r="O78" s="56">
        <f t="shared" si="14"/>
        <v>4848</v>
      </c>
      <c r="P78" s="60">
        <f t="shared" si="15"/>
        <v>0.2</v>
      </c>
      <c r="Q78" s="101">
        <f t="shared" si="9"/>
        <v>0</v>
      </c>
      <c r="R78" s="43" t="s">
        <v>14</v>
      </c>
    </row>
    <row r="79" spans="2:18" x14ac:dyDescent="0.3">
      <c r="B79" s="49" t="s">
        <v>47</v>
      </c>
      <c r="C79" s="61">
        <v>2.2000000000000002</v>
      </c>
      <c r="D79" s="55">
        <v>0</v>
      </c>
      <c r="E79" s="63">
        <f>$E$25</f>
        <v>4848</v>
      </c>
      <c r="F79" s="25">
        <v>0.2</v>
      </c>
      <c r="G79" s="101">
        <f t="shared" si="8"/>
        <v>0</v>
      </c>
      <c r="H79" s="43" t="s">
        <v>14</v>
      </c>
      <c r="J79" s="29"/>
      <c r="L79" s="49" t="str">
        <f t="shared" si="11"/>
        <v>Radiátor elektrický</v>
      </c>
      <c r="M79" s="58">
        <f t="shared" si="12"/>
        <v>2.2000000000000002</v>
      </c>
      <c r="N79" s="59">
        <f t="shared" si="13"/>
        <v>0</v>
      </c>
      <c r="O79" s="56">
        <f t="shared" si="14"/>
        <v>4848</v>
      </c>
      <c r="P79" s="60">
        <f t="shared" si="15"/>
        <v>0.2</v>
      </c>
      <c r="Q79" s="101">
        <f t="shared" si="9"/>
        <v>0</v>
      </c>
      <c r="R79" s="43" t="s">
        <v>14</v>
      </c>
    </row>
    <row r="80" spans="2:18" x14ac:dyDescent="0.3">
      <c r="B80" s="49" t="s">
        <v>48</v>
      </c>
      <c r="C80" s="61">
        <v>0.2</v>
      </c>
      <c r="D80" s="55">
        <v>0</v>
      </c>
      <c r="E80" s="56">
        <f t="shared" ref="E80:E83" si="18">$E$26</f>
        <v>2125</v>
      </c>
      <c r="F80" s="25">
        <v>0.2</v>
      </c>
      <c r="G80" s="101">
        <f t="shared" si="8"/>
        <v>0</v>
      </c>
      <c r="H80" s="43" t="s">
        <v>14</v>
      </c>
      <c r="J80" s="29"/>
      <c r="L80" s="49" t="str">
        <f t="shared" si="11"/>
        <v>Germicídny žiarič</v>
      </c>
      <c r="M80" s="58">
        <f t="shared" si="12"/>
        <v>0.2</v>
      </c>
      <c r="N80" s="59">
        <f t="shared" si="13"/>
        <v>0</v>
      </c>
      <c r="O80" s="56">
        <f t="shared" si="14"/>
        <v>2125</v>
      </c>
      <c r="P80" s="60">
        <f t="shared" si="15"/>
        <v>0.2</v>
      </c>
      <c r="Q80" s="101">
        <f t="shared" si="9"/>
        <v>0</v>
      </c>
      <c r="R80" s="43" t="s">
        <v>14</v>
      </c>
    </row>
    <row r="81" spans="2:18" x14ac:dyDescent="0.3">
      <c r="B81" s="49" t="s">
        <v>26</v>
      </c>
      <c r="C81" s="48">
        <v>0</v>
      </c>
      <c r="D81" s="64">
        <v>0</v>
      </c>
      <c r="E81" s="56">
        <f t="shared" si="18"/>
        <v>2125</v>
      </c>
      <c r="F81" s="25">
        <v>0.2</v>
      </c>
      <c r="G81" s="101">
        <f t="shared" si="8"/>
        <v>0</v>
      </c>
      <c r="H81" s="43" t="s">
        <v>14</v>
      </c>
      <c r="J81" s="29"/>
      <c r="L81" s="49" t="str">
        <f t="shared" si="11"/>
        <v>Iné</v>
      </c>
      <c r="M81" s="58">
        <f t="shared" si="12"/>
        <v>0</v>
      </c>
      <c r="N81" s="59">
        <f t="shared" si="13"/>
        <v>0</v>
      </c>
      <c r="O81" s="56">
        <f t="shared" si="14"/>
        <v>2125</v>
      </c>
      <c r="P81" s="60">
        <f t="shared" si="15"/>
        <v>0.2</v>
      </c>
      <c r="Q81" s="101">
        <f t="shared" si="9"/>
        <v>0</v>
      </c>
      <c r="R81" s="43" t="s">
        <v>14</v>
      </c>
    </row>
    <row r="82" spans="2:18" x14ac:dyDescent="0.3">
      <c r="B82" s="49" t="s">
        <v>26</v>
      </c>
      <c r="C82" s="48">
        <v>0</v>
      </c>
      <c r="D82" s="64">
        <v>0</v>
      </c>
      <c r="E82" s="56">
        <f t="shared" si="18"/>
        <v>2125</v>
      </c>
      <c r="F82" s="25">
        <v>0.2</v>
      </c>
      <c r="G82" s="101">
        <f t="shared" si="8"/>
        <v>0</v>
      </c>
      <c r="H82" s="43" t="s">
        <v>14</v>
      </c>
      <c r="J82" s="29"/>
      <c r="L82" s="49" t="str">
        <f t="shared" si="11"/>
        <v>Iné</v>
      </c>
      <c r="M82" s="58">
        <f t="shared" si="12"/>
        <v>0</v>
      </c>
      <c r="N82" s="59">
        <f t="shared" si="13"/>
        <v>0</v>
      </c>
      <c r="O82" s="56">
        <f t="shared" si="14"/>
        <v>2125</v>
      </c>
      <c r="P82" s="60">
        <f t="shared" si="15"/>
        <v>0.2</v>
      </c>
      <c r="Q82" s="101">
        <f t="shared" si="9"/>
        <v>0</v>
      </c>
      <c r="R82" s="43" t="s">
        <v>14</v>
      </c>
    </row>
    <row r="83" spans="2:18" x14ac:dyDescent="0.3">
      <c r="B83" s="49" t="s">
        <v>26</v>
      </c>
      <c r="C83" s="48">
        <v>0</v>
      </c>
      <c r="D83" s="64">
        <v>0</v>
      </c>
      <c r="E83" s="56">
        <f t="shared" si="18"/>
        <v>2125</v>
      </c>
      <c r="F83" s="25">
        <v>0.2</v>
      </c>
      <c r="G83" s="101">
        <f t="shared" si="8"/>
        <v>0</v>
      </c>
      <c r="H83" s="43" t="s">
        <v>14</v>
      </c>
      <c r="J83" s="29"/>
      <c r="L83" s="49" t="str">
        <f t="shared" si="11"/>
        <v>Iné</v>
      </c>
      <c r="M83" s="58">
        <f t="shared" si="12"/>
        <v>0</v>
      </c>
      <c r="N83" s="59">
        <f t="shared" si="13"/>
        <v>0</v>
      </c>
      <c r="O83" s="56">
        <f t="shared" si="14"/>
        <v>2125</v>
      </c>
      <c r="P83" s="60">
        <f t="shared" si="15"/>
        <v>0.2</v>
      </c>
      <c r="Q83" s="101">
        <f t="shared" si="9"/>
        <v>0</v>
      </c>
      <c r="R83" s="43" t="s">
        <v>14</v>
      </c>
    </row>
    <row r="84" spans="2:18" x14ac:dyDescent="0.3">
      <c r="B84" s="22" t="s">
        <v>27</v>
      </c>
      <c r="C84" s="51"/>
      <c r="D84" s="65">
        <f>SUM(D55:D83)</f>
        <v>10</v>
      </c>
      <c r="E84" s="66"/>
      <c r="F84" s="38"/>
      <c r="G84" s="102">
        <f>SUM(G55:G83)</f>
        <v>1062.5</v>
      </c>
      <c r="H84" s="53" t="s">
        <v>14</v>
      </c>
      <c r="J84" s="29"/>
      <c r="L84" s="22" t="s">
        <v>27</v>
      </c>
      <c r="M84" s="51"/>
      <c r="N84" s="65">
        <f>SUM(N55:N83)</f>
        <v>10</v>
      </c>
      <c r="O84" s="66"/>
      <c r="P84" s="38"/>
      <c r="Q84" s="102">
        <f>SUM(Q55:Q83)</f>
        <v>1062.5</v>
      </c>
      <c r="R84" s="53" t="s">
        <v>14</v>
      </c>
    </row>
    <row r="85" spans="2:18" x14ac:dyDescent="0.3">
      <c r="J85" s="29"/>
    </row>
    <row r="86" spans="2:18" ht="18" x14ac:dyDescent="0.35">
      <c r="B86" s="34" t="s">
        <v>10</v>
      </c>
      <c r="J86" s="29"/>
      <c r="L86" s="34" t="s">
        <v>60</v>
      </c>
    </row>
    <row r="87" spans="2:18" x14ac:dyDescent="0.3">
      <c r="B87" s="35" t="s">
        <v>82</v>
      </c>
      <c r="C87" s="66"/>
      <c r="D87" s="66"/>
      <c r="E87" s="13"/>
      <c r="F87" s="13"/>
      <c r="G87" s="13"/>
      <c r="H87" s="67"/>
      <c r="J87" s="29"/>
      <c r="L87" s="35" t="s">
        <v>66</v>
      </c>
      <c r="M87" s="66"/>
      <c r="N87" s="66"/>
      <c r="O87" s="13"/>
      <c r="P87" s="13"/>
      <c r="Q87" s="13"/>
      <c r="R87" s="67"/>
    </row>
    <row r="88" spans="2:18" x14ac:dyDescent="0.3">
      <c r="B88" s="24" t="s">
        <v>62</v>
      </c>
      <c r="C88" s="68">
        <v>10</v>
      </c>
      <c r="D88" s="38" t="s">
        <v>61</v>
      </c>
      <c r="E88" s="69" t="s">
        <v>65</v>
      </c>
      <c r="F88" s="70"/>
      <c r="G88" s="70"/>
      <c r="H88" s="71"/>
      <c r="J88" s="29"/>
      <c r="L88" s="24" t="s">
        <v>62</v>
      </c>
      <c r="M88" s="72">
        <f>C88</f>
        <v>10</v>
      </c>
      <c r="N88" s="38" t="s">
        <v>61</v>
      </c>
      <c r="O88" s="69" t="s">
        <v>65</v>
      </c>
      <c r="P88" s="70"/>
      <c r="Q88" s="70"/>
      <c r="R88" s="71"/>
    </row>
    <row r="89" spans="2:18" x14ac:dyDescent="0.3">
      <c r="B89" s="24" t="s">
        <v>63</v>
      </c>
      <c r="C89" s="73">
        <v>1</v>
      </c>
      <c r="D89" s="38" t="s">
        <v>64</v>
      </c>
      <c r="E89" s="74"/>
      <c r="F89" s="75"/>
      <c r="G89" s="103">
        <f>C88*C89*D26</f>
        <v>2500</v>
      </c>
      <c r="H89" s="76" t="s">
        <v>14</v>
      </c>
      <c r="J89" s="29"/>
      <c r="L89" s="24" t="s">
        <v>63</v>
      </c>
      <c r="M89" s="77">
        <f>C89</f>
        <v>1</v>
      </c>
      <c r="N89" s="38" t="s">
        <v>64</v>
      </c>
      <c r="O89" s="74"/>
      <c r="P89" s="75"/>
      <c r="Q89" s="103">
        <f>M88*M89*D26</f>
        <v>2500</v>
      </c>
      <c r="R89" s="76" t="s">
        <v>14</v>
      </c>
    </row>
    <row r="90" spans="2:18" x14ac:dyDescent="0.3">
      <c r="B90" s="2" t="s">
        <v>67</v>
      </c>
      <c r="J90" s="29"/>
      <c r="L90" s="2" t="s">
        <v>67</v>
      </c>
    </row>
    <row r="91" spans="2:18" x14ac:dyDescent="0.3">
      <c r="J91" s="29"/>
    </row>
    <row r="92" spans="2:18" ht="18" x14ac:dyDescent="0.35">
      <c r="B92" s="34" t="s">
        <v>10</v>
      </c>
      <c r="C92" s="32"/>
      <c r="D92" s="32"/>
      <c r="E92" s="32"/>
      <c r="H92" s="32"/>
      <c r="J92" s="29"/>
      <c r="L92" s="34" t="s">
        <v>60</v>
      </c>
      <c r="M92" s="32"/>
      <c r="N92" s="32"/>
      <c r="O92" s="32"/>
      <c r="R92" s="32"/>
    </row>
    <row r="93" spans="2:18" ht="33" customHeight="1" x14ac:dyDescent="0.3">
      <c r="B93" s="78" t="s">
        <v>68</v>
      </c>
      <c r="C93" s="23" t="s">
        <v>79</v>
      </c>
      <c r="D93" s="23" t="s">
        <v>12</v>
      </c>
      <c r="E93" s="36" t="s">
        <v>31</v>
      </c>
      <c r="F93" s="36" t="s">
        <v>30</v>
      </c>
      <c r="G93" s="37" t="s">
        <v>29</v>
      </c>
      <c r="H93" s="38" t="s">
        <v>14</v>
      </c>
      <c r="J93" s="29"/>
      <c r="L93" s="78" t="s">
        <v>68</v>
      </c>
      <c r="M93" s="23" t="s">
        <v>79</v>
      </c>
      <c r="N93" s="23" t="s">
        <v>12</v>
      </c>
      <c r="O93" s="36" t="s">
        <v>31</v>
      </c>
      <c r="P93" s="36" t="s">
        <v>30</v>
      </c>
      <c r="Q93" s="37" t="s">
        <v>29</v>
      </c>
      <c r="R93" s="38" t="s">
        <v>14</v>
      </c>
    </row>
    <row r="94" spans="2:18" x14ac:dyDescent="0.3">
      <c r="B94" s="79" t="s">
        <v>76</v>
      </c>
      <c r="C94" s="80">
        <v>0.15</v>
      </c>
      <c r="D94" s="81">
        <v>1</v>
      </c>
      <c r="E94" s="56">
        <f>$E$25</f>
        <v>4848</v>
      </c>
      <c r="F94" s="57">
        <v>0.8</v>
      </c>
      <c r="G94" s="101">
        <f t="shared" ref="G94:G105" si="19">C94*D94*E94*F94</f>
        <v>581.76</v>
      </c>
      <c r="H94" s="43" t="s">
        <v>14</v>
      </c>
      <c r="J94" s="29"/>
      <c r="L94" s="49" t="str">
        <f>B94</f>
        <v>Kotle na zemný plyn závesné - elektronika</v>
      </c>
      <c r="M94" s="58">
        <f>C94</f>
        <v>0.15</v>
      </c>
      <c r="N94" s="59">
        <f>D94</f>
        <v>1</v>
      </c>
      <c r="O94" s="56">
        <f>E94</f>
        <v>4848</v>
      </c>
      <c r="P94" s="60">
        <f>F94</f>
        <v>0.8</v>
      </c>
      <c r="Q94" s="101">
        <f t="shared" ref="Q94:Q105" si="20">M94*N94*O94*P94</f>
        <v>581.76</v>
      </c>
      <c r="R94" s="43" t="s">
        <v>14</v>
      </c>
    </row>
    <row r="95" spans="2:18" x14ac:dyDescent="0.3">
      <c r="B95" s="79" t="s">
        <v>74</v>
      </c>
      <c r="C95" s="80">
        <v>0.4</v>
      </c>
      <c r="D95" s="81">
        <v>1</v>
      </c>
      <c r="E95" s="56">
        <f t="shared" ref="E95:E98" si="21">$E$25</f>
        <v>4848</v>
      </c>
      <c r="F95" s="57">
        <v>0.8</v>
      </c>
      <c r="G95" s="101">
        <f t="shared" si="19"/>
        <v>1551.3600000000001</v>
      </c>
      <c r="H95" s="43" t="s">
        <v>14</v>
      </c>
      <c r="J95" s="29"/>
      <c r="L95" s="49" t="str">
        <f t="shared" ref="L95:L105" si="22">B95</f>
        <v>čerpadlá UK - väčšie (ústredné kúrenie)</v>
      </c>
      <c r="M95" s="58">
        <f t="shared" ref="M95:M105" si="23">C95</f>
        <v>0.4</v>
      </c>
      <c r="N95" s="59">
        <f t="shared" ref="N95:N105" si="24">D95</f>
        <v>1</v>
      </c>
      <c r="O95" s="56">
        <f t="shared" ref="O95:O105" si="25">E95</f>
        <v>4848</v>
      </c>
      <c r="P95" s="60">
        <f t="shared" ref="P95:P105" si="26">F95</f>
        <v>0.8</v>
      </c>
      <c r="Q95" s="101">
        <f t="shared" si="20"/>
        <v>1551.3600000000001</v>
      </c>
      <c r="R95" s="43" t="s">
        <v>14</v>
      </c>
    </row>
    <row r="96" spans="2:18" x14ac:dyDescent="0.3">
      <c r="B96" s="79" t="s">
        <v>75</v>
      </c>
      <c r="C96" s="55">
        <v>3.6999999999999998E-2</v>
      </c>
      <c r="D96" s="64">
        <v>1</v>
      </c>
      <c r="E96" s="56">
        <f t="shared" si="21"/>
        <v>4848</v>
      </c>
      <c r="F96" s="57">
        <v>0.8</v>
      </c>
      <c r="G96" s="101">
        <f t="shared" si="19"/>
        <v>143.5008</v>
      </c>
      <c r="H96" s="43" t="s">
        <v>14</v>
      </c>
      <c r="J96" s="29"/>
      <c r="L96" s="49" t="str">
        <f t="shared" ref="L96" si="27">B96</f>
        <v>čerpadlá UK - menšie (ústredné kúrenie)</v>
      </c>
      <c r="M96" s="58">
        <f t="shared" ref="M96" si="28">C96</f>
        <v>3.6999999999999998E-2</v>
      </c>
      <c r="N96" s="59">
        <f t="shared" ref="N96" si="29">D96</f>
        <v>1</v>
      </c>
      <c r="O96" s="56">
        <f t="shared" ref="O96" si="30">E96</f>
        <v>4848</v>
      </c>
      <c r="P96" s="60">
        <f t="shared" ref="P96" si="31">F96</f>
        <v>0.8</v>
      </c>
      <c r="Q96" s="101">
        <f t="shared" si="20"/>
        <v>143.5008</v>
      </c>
      <c r="R96" s="43" t="s">
        <v>14</v>
      </c>
    </row>
    <row r="97" spans="2:18" x14ac:dyDescent="0.3">
      <c r="B97" s="79" t="s">
        <v>77</v>
      </c>
      <c r="C97" s="80">
        <v>0.05</v>
      </c>
      <c r="D97" s="81">
        <v>1</v>
      </c>
      <c r="E97" s="56">
        <f t="shared" si="21"/>
        <v>4848</v>
      </c>
      <c r="F97" s="57">
        <v>0.2</v>
      </c>
      <c r="G97" s="101">
        <f t="shared" si="19"/>
        <v>48.480000000000004</v>
      </c>
      <c r="H97" s="43" t="s">
        <v>14</v>
      </c>
      <c r="J97" s="29"/>
      <c r="L97" s="49" t="str">
        <f t="shared" si="22"/>
        <v>servo - ovládanie zmiešavacích ventilov</v>
      </c>
      <c r="M97" s="58">
        <f t="shared" si="23"/>
        <v>0.05</v>
      </c>
      <c r="N97" s="59">
        <f t="shared" si="24"/>
        <v>1</v>
      </c>
      <c r="O97" s="56">
        <f t="shared" si="25"/>
        <v>4848</v>
      </c>
      <c r="P97" s="60">
        <f t="shared" si="26"/>
        <v>0.2</v>
      </c>
      <c r="Q97" s="101">
        <f t="shared" si="20"/>
        <v>48.480000000000004</v>
      </c>
      <c r="R97" s="43" t="s">
        <v>14</v>
      </c>
    </row>
    <row r="98" spans="2:18" x14ac:dyDescent="0.3">
      <c r="B98" s="79" t="s">
        <v>73</v>
      </c>
      <c r="C98" s="80">
        <v>0.1</v>
      </c>
      <c r="D98" s="81">
        <v>1</v>
      </c>
      <c r="E98" s="56">
        <f t="shared" si="21"/>
        <v>4848</v>
      </c>
      <c r="F98" s="57">
        <v>1</v>
      </c>
      <c r="G98" s="101">
        <f t="shared" si="19"/>
        <v>484.8</v>
      </c>
      <c r="H98" s="43" t="s">
        <v>14</v>
      </c>
      <c r="J98" s="29"/>
      <c r="L98" s="49" t="str">
        <f t="shared" si="22"/>
        <v>Meranie a regulácia (MaR) - UK</v>
      </c>
      <c r="M98" s="58">
        <f t="shared" si="23"/>
        <v>0.1</v>
      </c>
      <c r="N98" s="59">
        <f t="shared" si="24"/>
        <v>1</v>
      </c>
      <c r="O98" s="56">
        <f t="shared" si="25"/>
        <v>4848</v>
      </c>
      <c r="P98" s="60">
        <f t="shared" si="26"/>
        <v>1</v>
      </c>
      <c r="Q98" s="101">
        <f t="shared" si="20"/>
        <v>484.8</v>
      </c>
      <c r="R98" s="43" t="s">
        <v>14</v>
      </c>
    </row>
    <row r="99" spans="2:18" x14ac:dyDescent="0.3">
      <c r="B99" s="82" t="s">
        <v>71</v>
      </c>
      <c r="C99" s="55">
        <v>7.4999999999999997E-2</v>
      </c>
      <c r="D99" s="64">
        <v>0</v>
      </c>
      <c r="E99" s="62">
        <f>$E$29</f>
        <v>650</v>
      </c>
      <c r="F99" s="57">
        <v>0.8</v>
      </c>
      <c r="G99" s="101">
        <f t="shared" si="19"/>
        <v>0</v>
      </c>
      <c r="H99" s="43" t="s">
        <v>14</v>
      </c>
      <c r="J99" s="29"/>
      <c r="L99" s="49" t="str">
        <f t="shared" si="22"/>
        <v>Klimatizácia - vnútorná jednotka</v>
      </c>
      <c r="M99" s="58">
        <f t="shared" si="23"/>
        <v>7.4999999999999997E-2</v>
      </c>
      <c r="N99" s="59">
        <f t="shared" si="24"/>
        <v>0</v>
      </c>
      <c r="O99" s="56">
        <f t="shared" si="25"/>
        <v>650</v>
      </c>
      <c r="P99" s="60">
        <f t="shared" si="26"/>
        <v>0.8</v>
      </c>
      <c r="Q99" s="101">
        <f t="shared" si="20"/>
        <v>0</v>
      </c>
      <c r="R99" s="43" t="s">
        <v>14</v>
      </c>
    </row>
    <row r="100" spans="2:18" x14ac:dyDescent="0.3">
      <c r="B100" s="49" t="s">
        <v>69</v>
      </c>
      <c r="C100" s="55">
        <v>2.5</v>
      </c>
      <c r="D100" s="64">
        <v>0</v>
      </c>
      <c r="E100" s="62">
        <f t="shared" ref="E100:E102" si="32">$E$29</f>
        <v>650</v>
      </c>
      <c r="F100" s="25">
        <v>0.8</v>
      </c>
      <c r="G100" s="101">
        <f t="shared" si="19"/>
        <v>0</v>
      </c>
      <c r="H100" s="43" t="s">
        <v>14</v>
      </c>
      <c r="J100" s="29"/>
      <c r="L100" s="49" t="str">
        <f t="shared" si="22"/>
        <v>Klimatizačná jednotka 7kW</v>
      </c>
      <c r="M100" s="58">
        <f t="shared" si="23"/>
        <v>2.5</v>
      </c>
      <c r="N100" s="59">
        <f t="shared" si="24"/>
        <v>0</v>
      </c>
      <c r="O100" s="56">
        <f t="shared" si="25"/>
        <v>650</v>
      </c>
      <c r="P100" s="60">
        <f t="shared" si="26"/>
        <v>0.8</v>
      </c>
      <c r="Q100" s="101">
        <f t="shared" si="20"/>
        <v>0</v>
      </c>
      <c r="R100" s="43" t="s">
        <v>14</v>
      </c>
    </row>
    <row r="101" spans="2:18" x14ac:dyDescent="0.3">
      <c r="B101" s="49" t="s">
        <v>70</v>
      </c>
      <c r="C101" s="55">
        <v>1.2</v>
      </c>
      <c r="D101" s="64">
        <v>0</v>
      </c>
      <c r="E101" s="62">
        <f t="shared" si="32"/>
        <v>650</v>
      </c>
      <c r="F101" s="25">
        <v>0.8</v>
      </c>
      <c r="G101" s="101">
        <f t="shared" si="19"/>
        <v>0</v>
      </c>
      <c r="H101" s="43" t="s">
        <v>14</v>
      </c>
      <c r="J101" s="29"/>
      <c r="L101" s="49" t="str">
        <f t="shared" si="22"/>
        <v>Klimatizačná jednotka 3,5kW</v>
      </c>
      <c r="M101" s="58">
        <f t="shared" si="23"/>
        <v>1.2</v>
      </c>
      <c r="N101" s="59">
        <f t="shared" si="24"/>
        <v>0</v>
      </c>
      <c r="O101" s="56">
        <f t="shared" si="25"/>
        <v>650</v>
      </c>
      <c r="P101" s="60">
        <f t="shared" si="26"/>
        <v>0.8</v>
      </c>
      <c r="Q101" s="101">
        <f t="shared" si="20"/>
        <v>0</v>
      </c>
      <c r="R101" s="43" t="s">
        <v>14</v>
      </c>
    </row>
    <row r="102" spans="2:18" x14ac:dyDescent="0.3">
      <c r="B102" s="49" t="s">
        <v>72</v>
      </c>
      <c r="C102" s="55">
        <v>1.2</v>
      </c>
      <c r="D102" s="64">
        <v>0</v>
      </c>
      <c r="E102" s="62">
        <f t="shared" si="32"/>
        <v>650</v>
      </c>
      <c r="F102" s="25">
        <v>0.8</v>
      </c>
      <c r="G102" s="101">
        <f t="shared" si="19"/>
        <v>0</v>
      </c>
      <c r="H102" s="43" t="s">
        <v>14</v>
      </c>
      <c r="J102" s="29"/>
      <c r="L102" s="49" t="str">
        <f t="shared" si="22"/>
        <v>Prenosná klimatizačná jednotka 3,5 kW</v>
      </c>
      <c r="M102" s="58">
        <f t="shared" si="23"/>
        <v>1.2</v>
      </c>
      <c r="N102" s="59">
        <f t="shared" si="24"/>
        <v>0</v>
      </c>
      <c r="O102" s="56">
        <f t="shared" si="25"/>
        <v>650</v>
      </c>
      <c r="P102" s="60">
        <f t="shared" si="26"/>
        <v>0.8</v>
      </c>
      <c r="Q102" s="101">
        <f t="shared" si="20"/>
        <v>0</v>
      </c>
      <c r="R102" s="43" t="s">
        <v>14</v>
      </c>
    </row>
    <row r="103" spans="2:18" x14ac:dyDescent="0.3">
      <c r="B103" s="49" t="s">
        <v>26</v>
      </c>
      <c r="C103" s="48">
        <v>0</v>
      </c>
      <c r="D103" s="64">
        <v>0</v>
      </c>
      <c r="E103" s="56">
        <f>$E$25</f>
        <v>4848</v>
      </c>
      <c r="F103" s="25">
        <v>0.2</v>
      </c>
      <c r="G103" s="101">
        <f t="shared" si="19"/>
        <v>0</v>
      </c>
      <c r="H103" s="43" t="s">
        <v>14</v>
      </c>
      <c r="J103" s="29"/>
      <c r="L103" s="49" t="str">
        <f t="shared" si="22"/>
        <v>Iné</v>
      </c>
      <c r="M103" s="58">
        <f t="shared" si="23"/>
        <v>0</v>
      </c>
      <c r="N103" s="59">
        <f t="shared" si="24"/>
        <v>0</v>
      </c>
      <c r="O103" s="56">
        <f t="shared" si="25"/>
        <v>4848</v>
      </c>
      <c r="P103" s="60">
        <f t="shared" si="26"/>
        <v>0.2</v>
      </c>
      <c r="Q103" s="101">
        <f t="shared" si="20"/>
        <v>0</v>
      </c>
      <c r="R103" s="43" t="s">
        <v>14</v>
      </c>
    </row>
    <row r="104" spans="2:18" x14ac:dyDescent="0.3">
      <c r="B104" s="49" t="s">
        <v>26</v>
      </c>
      <c r="C104" s="48">
        <v>0</v>
      </c>
      <c r="D104" s="64">
        <v>0</v>
      </c>
      <c r="E104" s="56">
        <f t="shared" ref="E104:E105" si="33">$E$25</f>
        <v>4848</v>
      </c>
      <c r="F104" s="25">
        <v>0.2</v>
      </c>
      <c r="G104" s="101">
        <f t="shared" si="19"/>
        <v>0</v>
      </c>
      <c r="H104" s="43" t="s">
        <v>14</v>
      </c>
      <c r="J104" s="29"/>
      <c r="L104" s="49" t="str">
        <f t="shared" si="22"/>
        <v>Iné</v>
      </c>
      <c r="M104" s="58">
        <f t="shared" si="23"/>
        <v>0</v>
      </c>
      <c r="N104" s="59">
        <f t="shared" si="24"/>
        <v>0</v>
      </c>
      <c r="O104" s="56">
        <f t="shared" si="25"/>
        <v>4848</v>
      </c>
      <c r="P104" s="60">
        <f t="shared" si="26"/>
        <v>0.2</v>
      </c>
      <c r="Q104" s="101">
        <f t="shared" si="20"/>
        <v>0</v>
      </c>
      <c r="R104" s="43" t="s">
        <v>14</v>
      </c>
    </row>
    <row r="105" spans="2:18" x14ac:dyDescent="0.3">
      <c r="B105" s="49" t="s">
        <v>26</v>
      </c>
      <c r="C105" s="48">
        <v>0</v>
      </c>
      <c r="D105" s="64">
        <v>0</v>
      </c>
      <c r="E105" s="56">
        <f t="shared" si="33"/>
        <v>4848</v>
      </c>
      <c r="F105" s="25">
        <v>0.2</v>
      </c>
      <c r="G105" s="101">
        <f t="shared" si="19"/>
        <v>0</v>
      </c>
      <c r="H105" s="43" t="s">
        <v>14</v>
      </c>
      <c r="J105" s="29"/>
      <c r="L105" s="49" t="str">
        <f t="shared" si="22"/>
        <v>Iné</v>
      </c>
      <c r="M105" s="58">
        <f t="shared" si="23"/>
        <v>0</v>
      </c>
      <c r="N105" s="59">
        <f t="shared" si="24"/>
        <v>0</v>
      </c>
      <c r="O105" s="56">
        <f t="shared" si="25"/>
        <v>4848</v>
      </c>
      <c r="P105" s="60">
        <f t="shared" si="26"/>
        <v>0.2</v>
      </c>
      <c r="Q105" s="101">
        <f t="shared" si="20"/>
        <v>0</v>
      </c>
      <c r="R105" s="43" t="s">
        <v>14</v>
      </c>
    </row>
    <row r="106" spans="2:18" x14ac:dyDescent="0.3">
      <c r="B106" s="22" t="s">
        <v>27</v>
      </c>
      <c r="C106" s="51"/>
      <c r="D106" s="65">
        <f>SUM(D94:D105)</f>
        <v>5</v>
      </c>
      <c r="E106" s="66"/>
      <c r="F106" s="38"/>
      <c r="G106" s="102">
        <f>SUM(G94:G105)</f>
        <v>2809.9007999999999</v>
      </c>
      <c r="H106" s="53" t="s">
        <v>14</v>
      </c>
      <c r="J106" s="29"/>
      <c r="L106" s="22" t="s">
        <v>27</v>
      </c>
      <c r="M106" s="51"/>
      <c r="N106" s="65">
        <f>SUM(N94:N105)</f>
        <v>5</v>
      </c>
      <c r="O106" s="66"/>
      <c r="P106" s="38"/>
      <c r="Q106" s="102">
        <f>SUM(Q94:Q105)</f>
        <v>2809.9007999999999</v>
      </c>
      <c r="R106" s="53" t="s">
        <v>14</v>
      </c>
    </row>
    <row r="107" spans="2:18" x14ac:dyDescent="0.3">
      <c r="J107" s="29"/>
    </row>
    <row r="108" spans="2:18" x14ac:dyDescent="0.3">
      <c r="J108" s="29"/>
    </row>
    <row r="109" spans="2:18" ht="18" x14ac:dyDescent="0.35">
      <c r="B109" s="34" t="s">
        <v>81</v>
      </c>
      <c r="J109" s="29"/>
      <c r="L109" s="34" t="s">
        <v>85</v>
      </c>
    </row>
    <row r="110" spans="2:18" x14ac:dyDescent="0.3">
      <c r="B110" s="83" t="s">
        <v>78</v>
      </c>
      <c r="C110" s="84" t="s">
        <v>29</v>
      </c>
      <c r="D110" s="85" t="s">
        <v>14</v>
      </c>
      <c r="E110" s="86" t="s">
        <v>84</v>
      </c>
      <c r="G110" s="87" t="s">
        <v>91</v>
      </c>
      <c r="H110" s="86" t="s">
        <v>92</v>
      </c>
      <c r="J110" s="29"/>
      <c r="L110" s="83" t="s">
        <v>78</v>
      </c>
      <c r="M110" s="84" t="s">
        <v>29</v>
      </c>
      <c r="N110" s="85" t="s">
        <v>14</v>
      </c>
      <c r="O110" s="86" t="s">
        <v>84</v>
      </c>
      <c r="Q110" s="87" t="s">
        <v>91</v>
      </c>
      <c r="R110" s="86" t="s">
        <v>92</v>
      </c>
    </row>
    <row r="111" spans="2:18" x14ac:dyDescent="0.3">
      <c r="B111" s="88" t="str">
        <f>B35</f>
        <v>Svietidlá</v>
      </c>
      <c r="C111" s="106">
        <f>G51</f>
        <v>4949.9999999999991</v>
      </c>
      <c r="D111" s="89" t="s">
        <v>14</v>
      </c>
      <c r="E111" s="109">
        <f>(C111/$C$115)*100</f>
        <v>43.718643134413675</v>
      </c>
      <c r="F111" s="67" t="s">
        <v>83</v>
      </c>
      <c r="G111" s="104">
        <f>C111*$J$18</f>
        <v>1979.9999999999998</v>
      </c>
      <c r="H111" s="67" t="s">
        <v>92</v>
      </c>
      <c r="J111" s="29"/>
      <c r="L111" s="88" t="str">
        <f>L35</f>
        <v>Svietidlá</v>
      </c>
      <c r="M111" s="106">
        <f>Q51</f>
        <v>4949.9999999999991</v>
      </c>
      <c r="N111" s="89" t="s">
        <v>14</v>
      </c>
      <c r="O111" s="112">
        <f>(M111/$C$115)*100</f>
        <v>43.718643134413675</v>
      </c>
      <c r="P111" s="90" t="s">
        <v>83</v>
      </c>
      <c r="Q111" s="104">
        <f>M111*$J$19</f>
        <v>1979.9999999999998</v>
      </c>
      <c r="R111" s="67" t="s">
        <v>92</v>
      </c>
    </row>
    <row r="112" spans="2:18" x14ac:dyDescent="0.3">
      <c r="B112" s="88" t="str">
        <f>B54</f>
        <v>Zariadenia</v>
      </c>
      <c r="C112" s="106">
        <f>G84</f>
        <v>1062.5</v>
      </c>
      <c r="D112" s="89" t="s">
        <v>14</v>
      </c>
      <c r="E112" s="109">
        <f t="shared" ref="E112:E114" si="34">(C112/$C$115)*100</f>
        <v>9.3840521879423324</v>
      </c>
      <c r="F112" s="67" t="s">
        <v>83</v>
      </c>
      <c r="G112" s="104">
        <f>C112*$J$18</f>
        <v>425</v>
      </c>
      <c r="H112" s="67" t="s">
        <v>92</v>
      </c>
      <c r="J112" s="29"/>
      <c r="L112" s="88" t="str">
        <f>L54</f>
        <v>Zariadenia</v>
      </c>
      <c r="M112" s="106">
        <f>Q84</f>
        <v>1062.5</v>
      </c>
      <c r="N112" s="89" t="s">
        <v>14</v>
      </c>
      <c r="O112" s="112">
        <f t="shared" ref="O112:O115" si="35">(M112/$C$115)*100</f>
        <v>9.3840521879423324</v>
      </c>
      <c r="P112" s="90" t="s">
        <v>83</v>
      </c>
      <c r="Q112" s="104">
        <f>M112*$J$19</f>
        <v>425</v>
      </c>
      <c r="R112" s="67" t="s">
        <v>92</v>
      </c>
    </row>
    <row r="113" spans="2:18" x14ac:dyDescent="0.3">
      <c r="B113" s="88" t="str">
        <f>B87</f>
        <v>Potreba teplej vody v objekte</v>
      </c>
      <c r="C113" s="106">
        <f>G89</f>
        <v>2500</v>
      </c>
      <c r="D113" s="89" t="s">
        <v>14</v>
      </c>
      <c r="E113" s="109">
        <f t="shared" si="34"/>
        <v>22.080122795158427</v>
      </c>
      <c r="F113" s="67" t="s">
        <v>83</v>
      </c>
      <c r="G113" s="104">
        <f>C113*$J$18</f>
        <v>1000</v>
      </c>
      <c r="H113" s="67" t="s">
        <v>92</v>
      </c>
      <c r="J113" s="29"/>
      <c r="L113" s="88" t="str">
        <f>L87</f>
        <v>Výpočet potreby teplej vody v objekte</v>
      </c>
      <c r="M113" s="106">
        <f>Q89</f>
        <v>2500</v>
      </c>
      <c r="N113" s="89" t="s">
        <v>14</v>
      </c>
      <c r="O113" s="112">
        <f t="shared" si="35"/>
        <v>22.080122795158427</v>
      </c>
      <c r="P113" s="90" t="s">
        <v>83</v>
      </c>
      <c r="Q113" s="104">
        <f>M113*$J$19</f>
        <v>1000</v>
      </c>
      <c r="R113" s="67" t="s">
        <v>92</v>
      </c>
    </row>
    <row r="114" spans="2:18" ht="28.8" x14ac:dyDescent="0.3">
      <c r="B114" s="91" t="str">
        <f>B93</f>
        <v>Vykurovanie-čerpadlá/ servá/ MaR/ chladenie / VZT</v>
      </c>
      <c r="C114" s="107">
        <f>G106</f>
        <v>2809.9007999999999</v>
      </c>
      <c r="D114" s="89" t="s">
        <v>14</v>
      </c>
      <c r="E114" s="109">
        <f t="shared" si="34"/>
        <v>24.81718188248556</v>
      </c>
      <c r="F114" s="67" t="s">
        <v>83</v>
      </c>
      <c r="G114" s="104">
        <f>C114*$J$18</f>
        <v>1123.9603199999999</v>
      </c>
      <c r="H114" s="67" t="s">
        <v>92</v>
      </c>
      <c r="J114" s="29"/>
      <c r="L114" s="91" t="str">
        <f>L93</f>
        <v>Vykurovanie-čerpadlá/ servá/ MaR/ chladenie / VZT</v>
      </c>
      <c r="M114" s="107">
        <f>Q106</f>
        <v>2809.9007999999999</v>
      </c>
      <c r="N114" s="89" t="s">
        <v>14</v>
      </c>
      <c r="O114" s="112">
        <f t="shared" si="35"/>
        <v>24.81718188248556</v>
      </c>
      <c r="P114" s="90" t="s">
        <v>83</v>
      </c>
      <c r="Q114" s="104">
        <f>M114*$J$19</f>
        <v>1123.9603199999999</v>
      </c>
      <c r="R114" s="67" t="s">
        <v>92</v>
      </c>
    </row>
    <row r="115" spans="2:18" x14ac:dyDescent="0.3">
      <c r="B115" s="92" t="s">
        <v>80</v>
      </c>
      <c r="C115" s="108">
        <f>SUM(C111:C114)</f>
        <v>11322.400799999999</v>
      </c>
      <c r="D115" s="93" t="s">
        <v>14</v>
      </c>
      <c r="E115" s="110">
        <f t="shared" ref="E115" si="36">(C115/$C$115)*100</f>
        <v>100</v>
      </c>
      <c r="F115" s="94" t="s">
        <v>83</v>
      </c>
      <c r="G115" s="105">
        <f>C115*$J$18</f>
        <v>4528.9603200000001</v>
      </c>
      <c r="H115" s="95" t="s">
        <v>92</v>
      </c>
      <c r="J115" s="29"/>
      <c r="L115" s="96" t="s">
        <v>80</v>
      </c>
      <c r="M115" s="111">
        <f>SUM(M111:M114)</f>
        <v>11322.400799999999</v>
      </c>
      <c r="N115" s="97" t="s">
        <v>14</v>
      </c>
      <c r="O115" s="113">
        <f t="shared" si="35"/>
        <v>100</v>
      </c>
      <c r="P115" s="98" t="s">
        <v>83</v>
      </c>
      <c r="Q115" s="105">
        <f>M115*$J$19</f>
        <v>4528.9603200000001</v>
      </c>
      <c r="R115" s="95" t="s">
        <v>92</v>
      </c>
    </row>
    <row r="116" spans="2:18" x14ac:dyDescent="0.3">
      <c r="J116" s="29"/>
    </row>
    <row r="117" spans="2:18" x14ac:dyDescent="0.3">
      <c r="J117" s="29"/>
    </row>
    <row r="118" spans="2:18" x14ac:dyDescent="0.3">
      <c r="J118" s="29"/>
    </row>
    <row r="119" spans="2:18" x14ac:dyDescent="0.3">
      <c r="J119" s="29"/>
    </row>
    <row r="120" spans="2:18" x14ac:dyDescent="0.3">
      <c r="J120" s="29"/>
    </row>
    <row r="121" spans="2:18" x14ac:dyDescent="0.3">
      <c r="J121" s="29"/>
    </row>
    <row r="122" spans="2:18" x14ac:dyDescent="0.3">
      <c r="J122" s="29"/>
    </row>
    <row r="123" spans="2:18" x14ac:dyDescent="0.3">
      <c r="J123" s="29"/>
    </row>
    <row r="124" spans="2:18" x14ac:dyDescent="0.3">
      <c r="J124" s="29"/>
    </row>
    <row r="125" spans="2:18" x14ac:dyDescent="0.3">
      <c r="J125" s="29"/>
    </row>
    <row r="126" spans="2:18" x14ac:dyDescent="0.3">
      <c r="J126" s="29"/>
    </row>
    <row r="127" spans="2:18" x14ac:dyDescent="0.3">
      <c r="J127" s="29"/>
    </row>
    <row r="128" spans="2:18" x14ac:dyDescent="0.3">
      <c r="J128" s="29"/>
    </row>
    <row r="129" spans="2:10" x14ac:dyDescent="0.3">
      <c r="J129" s="29"/>
    </row>
    <row r="130" spans="2:10" x14ac:dyDescent="0.3">
      <c r="J130" s="29"/>
    </row>
    <row r="131" spans="2:10" x14ac:dyDescent="0.3">
      <c r="J131" s="29"/>
    </row>
    <row r="132" spans="2:10" x14ac:dyDescent="0.3">
      <c r="J132" s="29"/>
    </row>
    <row r="133" spans="2:10" x14ac:dyDescent="0.3">
      <c r="J133" s="29"/>
    </row>
    <row r="134" spans="2:10" x14ac:dyDescent="0.3">
      <c r="J134" s="29"/>
    </row>
    <row r="135" spans="2:10" x14ac:dyDescent="0.3">
      <c r="J135" s="21"/>
    </row>
    <row r="136" spans="2:10" x14ac:dyDescent="0.3">
      <c r="B136" s="2" t="s">
        <v>95</v>
      </c>
    </row>
    <row r="137" spans="2:10" x14ac:dyDescent="0.3">
      <c r="B137" s="99" t="s">
        <v>96</v>
      </c>
    </row>
    <row r="138" spans="2:10" x14ac:dyDescent="0.3">
      <c r="B138" s="99" t="s">
        <v>97</v>
      </c>
    </row>
  </sheetData>
  <sheetProtection algorithmName="SHA-512" hashValue="AQrk0KL8YOdF/mlPmp4QyO2QEQC/0eyb+MljmHVYLwVExjjqxMH0L9UVQ2yfelzjkm35VaaVzJSauB//eLPIAw==" saltValue="ldYu5xoJvhIHowSsvf33/Q==" spinCount="100000" sheet="1" formatCells="0" formatColumns="0" formatRows="0" insertColumns="0" insertRows="0" insertHyperlinks="0" deleteColumns="0" deleteRows="0" selectLockedCells="1" sort="0" autoFilter="0" pivotTables="0"/>
  <mergeCells count="2">
    <mergeCell ref="J18:K18"/>
    <mergeCell ref="J19:K19"/>
  </mergeCells>
  <hyperlinks>
    <hyperlink ref="B137" r:id="rId1" xr:uid="{4B72E143-ED00-438D-8C32-12E0B4ED8CCD}"/>
    <hyperlink ref="B138" r:id="rId2" xr:uid="{F5361BF3-472B-4D3A-BD33-CE09CBC34FB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RT;Ing. Rastislav Tvarog;www.twg.sk;info@twg.sk</dc:creator>
  <cp:lastModifiedBy>RT</cp:lastModifiedBy>
  <dcterms:created xsi:type="dcterms:W3CDTF">2022-11-15T16:09:29Z</dcterms:created>
  <dcterms:modified xsi:type="dcterms:W3CDTF">2022-12-04T07:37:52Z</dcterms:modified>
</cp:coreProperties>
</file>